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RG\JarekW\KREDYT DŁUGOTERMNOWY_2018\SPR_2018 ROK\"/>
    </mc:Choice>
  </mc:AlternateContent>
  <xr:revisionPtr revIDLastSave="0" documentId="13_ncr:1_{1E33AB73-6538-47DB-BFD4-23739AF918C1}" xr6:coauthVersionLast="36" xr6:coauthVersionMax="36" xr10:uidLastSave="{00000000-0000-0000-0000-000000000000}"/>
  <bookViews>
    <workbookView xWindow="0" yWindow="0" windowWidth="8616" windowHeight="6228" xr2:uid="{00000000-000D-0000-FFFF-FFFF00000000}"/>
  </bookViews>
  <sheets>
    <sheet name="ZBIORCZE" sheetId="2" r:id="rId1"/>
    <sheet name="IRG" sheetId="3" r:id="rId2"/>
    <sheet name="ZOSziP" sheetId="4" r:id="rId3"/>
    <sheet name="SO" sheetId="5" r:id="rId4"/>
    <sheet name="OR" sheetId="6" r:id="rId5"/>
    <sheet name="PGM" sheetId="7" r:id="rId6"/>
  </sheets>
  <definedNames>
    <definedName name="_xlnm.Print_Titles" localSheetId="0">ZBIORCZE!$1:$5</definedName>
  </definedNames>
  <calcPr calcId="162913"/>
</workbook>
</file>

<file path=xl/calcChain.xml><?xml version="1.0" encoding="utf-8"?>
<calcChain xmlns="http://schemas.openxmlformats.org/spreadsheetml/2006/main">
  <c r="J24" i="3" l="1"/>
  <c r="J28" i="3"/>
  <c r="J27" i="3"/>
  <c r="J26" i="3"/>
  <c r="I25" i="3"/>
  <c r="H25" i="3"/>
  <c r="G25" i="3"/>
  <c r="F25" i="3"/>
  <c r="I23" i="3"/>
  <c r="H23" i="3"/>
  <c r="H22" i="3" s="1"/>
  <c r="G23" i="3"/>
  <c r="J21" i="3"/>
  <c r="J20" i="3"/>
  <c r="J19" i="3"/>
  <c r="J18" i="3"/>
  <c r="J17" i="3"/>
  <c r="I16" i="3"/>
  <c r="H16" i="3"/>
  <c r="G16" i="3"/>
  <c r="F16" i="3"/>
  <c r="J15" i="3"/>
  <c r="J14" i="3"/>
  <c r="J12" i="3"/>
  <c r="J11" i="3"/>
  <c r="I10" i="3"/>
  <c r="H10" i="3"/>
  <c r="H9" i="3" s="1"/>
  <c r="G10" i="3"/>
  <c r="F10" i="3"/>
  <c r="F9" i="3" s="1"/>
  <c r="I7" i="3" l="1"/>
  <c r="H8" i="3"/>
  <c r="I22" i="3"/>
  <c r="F23" i="3"/>
  <c r="F22" i="3" s="1"/>
  <c r="F8" i="3"/>
  <c r="J25" i="3"/>
  <c r="G7" i="3"/>
  <c r="G9" i="3"/>
  <c r="H7" i="3"/>
  <c r="J16" i="3"/>
  <c r="G22" i="3"/>
  <c r="J22" i="3"/>
  <c r="J10" i="3"/>
  <c r="I9" i="3"/>
  <c r="I8" i="3"/>
  <c r="G8" i="3"/>
  <c r="J19" i="2"/>
  <c r="J18" i="2"/>
  <c r="J16" i="2"/>
  <c r="J12" i="2"/>
  <c r="H6" i="3" l="1"/>
  <c r="I6" i="3"/>
  <c r="F7" i="3"/>
  <c r="J7" i="3" s="1"/>
  <c r="J23" i="3"/>
  <c r="J8" i="3"/>
  <c r="J9" i="3"/>
  <c r="G6" i="3"/>
  <c r="J15" i="2"/>
  <c r="F6" i="3" l="1"/>
  <c r="J6" i="3"/>
  <c r="G15" i="5"/>
  <c r="H15" i="5"/>
  <c r="I15" i="5"/>
  <c r="F15" i="5"/>
  <c r="J16" i="5"/>
  <c r="H14" i="7" l="1"/>
  <c r="H13" i="7" s="1"/>
  <c r="H12" i="7" s="1"/>
  <c r="F14" i="7"/>
  <c r="J14" i="7" s="1"/>
  <c r="I13" i="7"/>
  <c r="G13" i="7"/>
  <c r="G9" i="7"/>
  <c r="F9" i="7"/>
  <c r="I8" i="7"/>
  <c r="H8" i="7"/>
  <c r="I7" i="7"/>
  <c r="J18" i="6"/>
  <c r="J17" i="6"/>
  <c r="I16" i="6"/>
  <c r="H16" i="6"/>
  <c r="G16" i="6"/>
  <c r="F16" i="6"/>
  <c r="H14" i="6"/>
  <c r="J15" i="6"/>
  <c r="I14" i="6"/>
  <c r="G14" i="6"/>
  <c r="F14" i="6"/>
  <c r="J11" i="6"/>
  <c r="H11" i="6"/>
  <c r="H10" i="6" s="1"/>
  <c r="H9" i="6" s="1"/>
  <c r="I10" i="6"/>
  <c r="G10" i="6"/>
  <c r="F10" i="6"/>
  <c r="J14" i="5"/>
  <c r="I13" i="5"/>
  <c r="H13" i="5"/>
  <c r="H12" i="5" s="1"/>
  <c r="G13" i="5"/>
  <c r="G9" i="5"/>
  <c r="I8" i="5"/>
  <c r="H8" i="5"/>
  <c r="G8" i="5"/>
  <c r="G7" i="4"/>
  <c r="H7" i="4"/>
  <c r="I7" i="4"/>
  <c r="F7" i="4"/>
  <c r="F6" i="4" s="1"/>
  <c r="G9" i="4"/>
  <c r="H9" i="4"/>
  <c r="I9" i="4"/>
  <c r="F9" i="4"/>
  <c r="J17" i="4"/>
  <c r="J16" i="4"/>
  <c r="J15" i="4"/>
  <c r="J14" i="4"/>
  <c r="J13" i="4"/>
  <c r="J12" i="4"/>
  <c r="H10" i="4"/>
  <c r="J11" i="4"/>
  <c r="I10" i="4"/>
  <c r="G10" i="4"/>
  <c r="F10" i="4"/>
  <c r="I12" i="5" l="1"/>
  <c r="I7" i="5"/>
  <c r="I6" i="5" s="1"/>
  <c r="I6" i="7"/>
  <c r="I12" i="7"/>
  <c r="F8" i="7"/>
  <c r="G7" i="7"/>
  <c r="G8" i="7"/>
  <c r="H9" i="7"/>
  <c r="H7" i="7"/>
  <c r="H6" i="7" s="1"/>
  <c r="G12" i="7"/>
  <c r="I9" i="7"/>
  <c r="F13" i="7"/>
  <c r="G13" i="6"/>
  <c r="G9" i="6"/>
  <c r="F9" i="6"/>
  <c r="I9" i="6"/>
  <c r="G7" i="6"/>
  <c r="F7" i="6"/>
  <c r="G8" i="6"/>
  <c r="F8" i="6"/>
  <c r="I7" i="6"/>
  <c r="H8" i="6"/>
  <c r="J10" i="6"/>
  <c r="I13" i="6"/>
  <c r="I8" i="6"/>
  <c r="H13" i="6"/>
  <c r="H7" i="6"/>
  <c r="F13" i="6"/>
  <c r="F13" i="5"/>
  <c r="F7" i="5" s="1"/>
  <c r="F9" i="5"/>
  <c r="G7" i="5"/>
  <c r="G6" i="5" s="1"/>
  <c r="I9" i="5"/>
  <c r="H9" i="5"/>
  <c r="H7" i="5"/>
  <c r="H6" i="5" s="1"/>
  <c r="F8" i="5"/>
  <c r="G12" i="5"/>
  <c r="I6" i="4"/>
  <c r="G6" i="4"/>
  <c r="J10" i="4"/>
  <c r="H6" i="4"/>
  <c r="G10" i="2"/>
  <c r="I10" i="2"/>
  <c r="F10" i="2"/>
  <c r="G20" i="2"/>
  <c r="H20" i="2"/>
  <c r="I20" i="2"/>
  <c r="F20" i="2"/>
  <c r="G27" i="2"/>
  <c r="I27" i="2"/>
  <c r="H29" i="2"/>
  <c r="I29" i="2"/>
  <c r="G29" i="2"/>
  <c r="F29" i="2"/>
  <c r="J32" i="2"/>
  <c r="J33" i="2"/>
  <c r="J25" i="2"/>
  <c r="G26" i="2" l="1"/>
  <c r="J29" i="2"/>
  <c r="I26" i="2"/>
  <c r="J20" i="2"/>
  <c r="G6" i="7"/>
  <c r="F12" i="7"/>
  <c r="F7" i="7"/>
  <c r="F6" i="7" s="1"/>
  <c r="G6" i="6"/>
  <c r="F6" i="6"/>
  <c r="H6" i="6"/>
  <c r="I6" i="6"/>
  <c r="F6" i="5"/>
  <c r="F12" i="5"/>
  <c r="F8" i="2"/>
  <c r="G9" i="2"/>
  <c r="G7" i="2"/>
  <c r="G8" i="2"/>
  <c r="F9" i="2"/>
  <c r="J10" i="2"/>
  <c r="I8" i="2"/>
  <c r="I9" i="2"/>
  <c r="I7" i="2"/>
  <c r="H8" i="2"/>
  <c r="J14" i="2"/>
  <c r="J13" i="2"/>
  <c r="J8" i="2" l="1"/>
  <c r="J9" i="2"/>
  <c r="I6" i="2"/>
  <c r="G6" i="2"/>
  <c r="J11" i="2"/>
  <c r="H27" i="2" l="1"/>
  <c r="H26" i="2" s="1"/>
  <c r="F28" i="2"/>
  <c r="F27" i="2" s="1"/>
  <c r="J27" i="2" s="1"/>
  <c r="F26" i="2" l="1"/>
  <c r="J26" i="2" s="1"/>
  <c r="F7" i="2"/>
  <c r="J21" i="2"/>
  <c r="J22" i="2"/>
  <c r="J23" i="2"/>
  <c r="J28" i="2"/>
  <c r="J30" i="2"/>
  <c r="J31" i="2"/>
  <c r="F6" i="2" l="1"/>
  <c r="J6" i="2" s="1"/>
  <c r="J7" i="2"/>
  <c r="J24" i="2"/>
  <c r="H10" i="2"/>
  <c r="H7" i="2" l="1"/>
  <c r="H6" i="2" s="1"/>
  <c r="H9" i="2"/>
</calcChain>
</file>

<file path=xl/sharedStrings.xml><?xml version="1.0" encoding="utf-8"?>
<sst xmlns="http://schemas.openxmlformats.org/spreadsheetml/2006/main" count="334" uniqueCount="90">
  <si>
    <t>L.p.</t>
  </si>
  <si>
    <t>Nazwa i cel</t>
  </si>
  <si>
    <t>Jednostka odpowiedzialna lub koordynująca</t>
  </si>
  <si>
    <t>Okres realizacji</t>
  </si>
  <si>
    <t>Od</t>
  </si>
  <si>
    <t>Do</t>
  </si>
  <si>
    <t>0,00</t>
  </si>
  <si>
    <t>Projekt "Młodzi Przedsiębiorczy Europejczycy" realizowany w ramach programu Unii Europejskiej Erasmus + - Podniesienie umiejętności uczniów w zakresie przedsiębiorczości.</t>
  </si>
  <si>
    <t>Gimnazjum Nr 1 im. Króla Bolesława Chrobrego</t>
  </si>
  <si>
    <t>2016</t>
  </si>
  <si>
    <t>2018</t>
  </si>
  <si>
    <t>Urząd Miejski w Łęcznej</t>
  </si>
  <si>
    <t>2017</t>
  </si>
  <si>
    <t>2019</t>
  </si>
  <si>
    <t>2015</t>
  </si>
  <si>
    <t>PROJEKT "Wszechstronna Edukacja kluczem do sukcesu" w ramach Regionalnego Programu Operacyjnego Województwa Lubelskiego na lata 2014 -2020 - Podniesienie jakości usług edukacyjnych.</t>
  </si>
  <si>
    <t>PROJEKT "Wszechstronna Edukacja kluczem do sukcesu" w ramach Regionalnego Programu Operacyjnego Województwa Lubelskiego na lata 2014-2020. - Podniesienie jakości usług edukacyjnych.</t>
  </si>
  <si>
    <t>Zespół Szkół Nr 2 w Łęcznej z Klasami Integracyjnymi i Oddziałami Sportowymi</t>
  </si>
  <si>
    <t>Projekt w ramach RPO Dz. 5.2 "Termomodernizacja Szkoły Podstawowej Nr 2 w Łęcznej" - Poprawa efektywności energetycznej budynków użyteczności publicznej.</t>
  </si>
  <si>
    <t>Projekt w ramach RPO "Ochrona zasobów dziedzictwa kulturowego na terenie zespołu dworsko - parkowego Podzamcze" - Ochrona dziedzictwa kulturowego i naturalnego oraz poprawa życia mieszkańców i podniesienie jakości przestrzeni publicznej.</t>
  </si>
  <si>
    <t>Projekt w ramach RPO "Przebudowa budynku spichlerza w Podzamczu na potrzeby Środowiskowego Domu Samopomocy" - Upowszechnienie dostępu do usług społecznych oraz aktywizacja społeczno-zawodowa osób zagrożonych wykluczeniem społecznym.</t>
  </si>
  <si>
    <t>Dofinansowanie spółki Wirtualne Powiaty 3 spółka z o.o. w drodze dopłat nałożonych na wspólników Uchwałą Zgromadzenia Wspólników spółki. - Eksploatacja infrastruktury i sieci telekomunikacyjnej, dostarczanie sieci, zapewnienie dostępu do sieci, świadczenia usług z wykorzystaniem posiadanej infrastruktury i  i sieci.</t>
  </si>
  <si>
    <t>Obchody jubileuszu 550-lecia nadania praw miejskich Łęcznej - Przybliżenie lokalnej społeczności historii miasta Łęczna, wydanie studiów z dziejów miasta oraz organizacja konferencji naukowo - historycznej.</t>
  </si>
  <si>
    <t>Zmiana miejscowych planów zagospodarowania przestrzennego miasta Łęczna i terenów wiejskich gminy Łęczna.  - Ustalenie przeznaczenia terenu, rozmieszczenia inwestycji celu publicznego oraz określenie sposobów zagospodarowania i warunków zabudowy terenu.</t>
  </si>
  <si>
    <t>2013</t>
  </si>
  <si>
    <t>Budowa cmentarza komunalnego II etap. - Utworzenie nowego miejsca pochówku</t>
  </si>
  <si>
    <t>2014</t>
  </si>
  <si>
    <t>Przebudowa ulicy Pasternik i Przemysłowej - Rozbudowa infrastruktury drogowej w Łęcznej oraz poprawa stanu bezpieczeństwa w ruchu drogowym w Łęcznej.</t>
  </si>
  <si>
    <t>Planowane łączne nakłady finansowe</t>
  </si>
  <si>
    <t>Limit wydatków na realizację przedsięwzięcia w 2017 roku</t>
  </si>
  <si>
    <t>(7+9)/6 x 100</t>
  </si>
  <si>
    <t>RPO WL "Rozwój elektronicznej administracji w samorządach województwa lubelskiego" - Rozbudowa systemów informatycznych umożliwiających mieszkańcom Gminy Łęczna  załatwianie spraw  urzędowych drogą elektroniczną.</t>
  </si>
  <si>
    <t>Wydatki poniesione na realizację przedsięwzięcia do 31.12.2016 roku</t>
  </si>
  <si>
    <t>* stopień zaawansowania przedsięwzięcia nie może być wyższy niż 100%</t>
  </si>
  <si>
    <t>Wydatki na programy, projekty lub zadania związane z programami realizowanymi z udziałem środków, o których mowa w art. 5 ust. 1 pkt 2 i 3 ustawy z dnia 27 sierpnia 2009r. O finansach publicznych (Dz.U. Nr 157, poz. 1240, z późn. zm.), z tego:</t>
  </si>
  <si>
    <t xml:space="preserve">Wydatki bieżące </t>
  </si>
  <si>
    <t>Wydatki poniesione na realizację przedsięwzięcia od 01.01 do 31.12.2017 roku</t>
  </si>
  <si>
    <t>Stopień zaawansowania realizacji przedsięwzięcia na dzień 31.12.2017 roku*</t>
  </si>
  <si>
    <t>PROJEKT "Wszechstronna Edukacja kluczem do sukcesu w ramach Regionalnego Programu Operacyjnego Województwa Lubelskiego na lata 2014-2020 - Podniesienie jakości usług edukacyjnych.</t>
  </si>
  <si>
    <t>Szkoła Podstawowa Nr 4 im. Papieża Jana Pawła II w Łęcznej</t>
  </si>
  <si>
    <t>Szkoła Podstawowa Nr 2 im. Tadeusza Kościuszki w Łęcznej</t>
  </si>
  <si>
    <t>Projekt "Młodzi Przedsiębiorczy Europejczycy" realizowany w ramach programu Unii Europejskiej Erasmus+ - Podniesienie umiejętności uczniów w zakresie przedsiębiorczości .</t>
  </si>
  <si>
    <t>Projekt pn. "Już dziś zaplanuj swój sukces" realizowany w ramach programu Unii Europejskiej ERASMUS+ - Podniesienie umiejętności uczniów w zakresie przedsiębiorczości.</t>
  </si>
  <si>
    <t>Wydatki majątkowe</t>
  </si>
  <si>
    <t>RPO WL Rewitalizacja Starego Miasta w Łęcznej - II etap - Poprawa życia mieszkańców, podniesienie jakości przestrzeni publicznej oraz powstrzymanie fizycznej, społecznej i ekonomicznej degradacji miasta.</t>
  </si>
  <si>
    <t>Wydatki na programy, projekty lub zadania pozostałe</t>
  </si>
  <si>
    <t>Dofinansowanie spółki Wirtualne Powiaty 3 sp. z o.o. w drodze wniesienia wkładów pieniężnych. - Eksploatacja infrastruktury i sieci telekomunikacyjnej, dostarczanie sieci, zapewnienie dostępu do sieci, świadczenia usług z wykorzystaniem posiadanej infrastruktury i sieci.</t>
  </si>
  <si>
    <t>Modernizacja infrastruktury Centrum Kultury z przystosowaniem obiektu i jego otoczenia dla usprawnienia działalności placówki, podniesienie jej funkcjonalności i estetyki.  - Polepszenie infrastruktury Centrum Kultury, utworzenie miejsca wypoczynku i rekreacji.</t>
  </si>
  <si>
    <t>Wydatki na przedsięwzięcia ogółem</t>
  </si>
  <si>
    <t>Wydatki bieżące</t>
  </si>
  <si>
    <t>Informacja o stopniu zaawansowania realizacji programów wieloletnich według stanu na 31.12.2017 roku - realizacja przedsięwzięć zgodnie z WPF</t>
  </si>
  <si>
    <t>1.1</t>
  </si>
  <si>
    <t>1.3</t>
  </si>
  <si>
    <t>1.4</t>
  </si>
  <si>
    <t>1.5</t>
  </si>
  <si>
    <t>1.6</t>
  </si>
  <si>
    <t>1.8</t>
  </si>
  <si>
    <t>1.9</t>
  </si>
  <si>
    <t>1.10</t>
  </si>
  <si>
    <t>1.11</t>
  </si>
  <si>
    <t>2.2</t>
  </si>
  <si>
    <t>2.3</t>
  </si>
  <si>
    <t>2.4</t>
  </si>
  <si>
    <t>2.5</t>
  </si>
  <si>
    <t>2.7</t>
  </si>
  <si>
    <t>2.12</t>
  </si>
  <si>
    <t>3.1</t>
  </si>
  <si>
    <t>3.2</t>
  </si>
  <si>
    <t>3.3</t>
  </si>
  <si>
    <t>4.1</t>
  </si>
  <si>
    <t>4.3</t>
  </si>
  <si>
    <t>4.5</t>
  </si>
  <si>
    <t>4.6</t>
  </si>
  <si>
    <t>4.7</t>
  </si>
  <si>
    <t>4.8</t>
  </si>
  <si>
    <t>Wydatki na programy, projekty lub zadania związane z programami realizowanymi z udziałem środków, o których mowa w art. 5 ust. 1 pkt 2 i 3 ustawy z dnia 27 sierpnia 2009r. O finansach publicznych (Dz.U. z 2017 roku, poz. 2077 t.j.), z tego:</t>
  </si>
  <si>
    <t>Projekt w ramach RPO "Rewitalizacja zespołu dworsko - parkowego Podzamcze" - II etap - Ochrona dziedzictwa kulturowego i naturalnego oraz poprawa życia mieszkańców i podniesienie jakości przestrzeni publicznej.</t>
  </si>
  <si>
    <t>RPO WL "Rewitalizacja Starego Miastaw Łęcznej" - II etap - Poprawa życia mieszkańców, podniesienie jakości przestrzeni publicznej oraz powstrzymanie fizycznej, społecznej i ekonomicznej degradacji.</t>
  </si>
  <si>
    <t>Projekt w ramach RPO Dz. 7.1 "Rewitalizacja zespołu dworsko - parkowego Podzamcze" - II etap -  Ochrona dziedzictwa kulturowego i naturalnego oraz poprawa życia mieszkańców i podniesienie jakości przestrzeni publicznej.</t>
  </si>
  <si>
    <t>Rewitalizacja Placu Powstań Narodowych - II etap - Poprawa życia mieszkańców, podniesienie jakości przestrzeni publicznej oraz powstrzymanie fizycznej, społecznej i ekonomicznej degradacji miasta.</t>
  </si>
  <si>
    <t>Wydatki poniesione na realizację przedsięwzięcia do 31.12.2017 roku</t>
  </si>
  <si>
    <t>Limit wydatków na realizację przedsięwzięcia w 2018 roku</t>
  </si>
  <si>
    <t>Wydatki poniesione na realizację przedsięwzięcia od 01.01 do 30.06.2018 roku</t>
  </si>
  <si>
    <t>Stopień zaawansowania realizacji przedsięwzięcia na dzień 30.06.2018 roku*</t>
  </si>
  <si>
    <t>Informacja o stopniu zaawansowania realizacji programów wieloletnich według stanu na 30.06.2018 roku - realizacja przedsięwzięć zgodnie z WPF</t>
  </si>
  <si>
    <t>1.2</t>
  </si>
  <si>
    <t>1.7</t>
  </si>
  <si>
    <t>2.1</t>
  </si>
  <si>
    <t>4.2</t>
  </si>
  <si>
    <t>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</si>
</sst>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0" x14ac:knownFonts="1">
    <font>
      <sz val="8"/>
      <color rgb="FF000000"/>
      <name val="Tahoma"/>
    </font>
    <font>
      <sz val="8"/>
      <color rgb="FF000000"/>
      <name val="Tahoma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color rgb="FF000000"/>
      <name val="Tahoma"/>
      <family val="2"/>
      <charset val="238"/>
    </font>
    <font>
      <b/>
      <i/>
      <sz val="12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10" fontId="2" fillId="6" borderId="4" xfId="2" applyNumberFormat="1" applyFont="1" applyFill="1" applyBorder="1" applyAlignment="1">
      <alignment horizontal="center" vertical="center" wrapText="1"/>
    </xf>
    <xf numFmtId="10" fontId="3" fillId="7" borderId="4" xfId="2" applyNumberFormat="1" applyFont="1" applyFill="1" applyBorder="1" applyAlignment="1">
      <alignment horizontal="center" vertical="center" wrapText="1"/>
    </xf>
    <xf numFmtId="43" fontId="6" fillId="5" borderId="4" xfId="1" applyFont="1" applyFill="1" applyBorder="1" applyAlignment="1">
      <alignment horizontal="right" vertical="center" wrapText="1"/>
    </xf>
    <xf numFmtId="2" fontId="6" fillId="5" borderId="4" xfId="0" applyNumberFormat="1" applyFont="1" applyFill="1" applyBorder="1" applyAlignment="1">
      <alignment horizontal="right" vertical="center" wrapText="1"/>
    </xf>
    <xf numFmtId="43" fontId="6" fillId="6" borderId="4" xfId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10" fontId="2" fillId="8" borderId="4" xfId="2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43" fontId="7" fillId="7" borderId="4" xfId="1" applyFont="1" applyFill="1" applyBorder="1" applyAlignment="1">
      <alignment horizontal="right" vertical="center" wrapText="1"/>
    </xf>
    <xf numFmtId="10" fontId="7" fillId="7" borderId="4" xfId="2" applyNumberFormat="1" applyFont="1" applyFill="1" applyBorder="1" applyAlignment="1">
      <alignment horizontal="center" vertical="center" wrapText="1"/>
    </xf>
    <xf numFmtId="43" fontId="2" fillId="7" borderId="4" xfId="1" applyFont="1" applyFill="1" applyBorder="1" applyAlignment="1">
      <alignment horizontal="right" vertical="center" wrapText="1"/>
    </xf>
    <xf numFmtId="10" fontId="2" fillId="7" borderId="4" xfId="2" applyNumberFormat="1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left" vertical="center" wrapText="1"/>
    </xf>
    <xf numFmtId="0" fontId="3" fillId="7" borderId="6" xfId="0" applyFont="1" applyFill="1" applyBorder="1" applyAlignment="1">
      <alignment horizontal="left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43" fontId="2" fillId="7" borderId="9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 wrapText="1"/>
    </xf>
    <xf numFmtId="43" fontId="2" fillId="8" borderId="9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3" fontId="6" fillId="5" borderId="3" xfId="1" applyFont="1" applyFill="1" applyBorder="1" applyAlignment="1">
      <alignment horizontal="right" vertical="center" wrapText="1"/>
    </xf>
    <xf numFmtId="4" fontId="6" fillId="6" borderId="4" xfId="1" applyNumberFormat="1" applyFont="1" applyFill="1" applyBorder="1" applyAlignment="1">
      <alignment horizontal="right" vertical="center" wrapText="1"/>
    </xf>
    <xf numFmtId="2" fontId="6" fillId="6" borderId="4" xfId="0" applyNumberFormat="1" applyFont="1" applyFill="1" applyBorder="1" applyAlignment="1">
      <alignment horizontal="right" vertical="center" wrapText="1"/>
    </xf>
    <xf numFmtId="43" fontId="6" fillId="7" borderId="4" xfId="1" applyFont="1" applyFill="1" applyBorder="1" applyAlignment="1">
      <alignment horizontal="right" vertical="center" wrapText="1"/>
    </xf>
    <xf numFmtId="43" fontId="6" fillId="8" borderId="4" xfId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right" vertical="center" wrapText="1"/>
    </xf>
    <xf numFmtId="10" fontId="2" fillId="6" borderId="7" xfId="2" applyNumberFormat="1" applyFont="1" applyFill="1" applyBorder="1" applyAlignment="1">
      <alignment horizontal="center" vertical="center" wrapText="1"/>
    </xf>
    <xf numFmtId="43" fontId="6" fillId="6" borderId="8" xfId="1" applyFont="1" applyFill="1" applyBorder="1" applyAlignment="1">
      <alignment horizontal="right" vertical="center" wrapText="1"/>
    </xf>
    <xf numFmtId="43" fontId="6" fillId="6" borderId="10" xfId="1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 wrapText="1"/>
    </xf>
    <xf numFmtId="43" fontId="8" fillId="6" borderId="4" xfId="1" applyFont="1" applyFill="1" applyBorder="1" applyAlignment="1">
      <alignment horizontal="right" vertical="center" wrapText="1"/>
    </xf>
    <xf numFmtId="43" fontId="8" fillId="5" borderId="4" xfId="1" applyFont="1" applyFill="1" applyBorder="1" applyAlignment="1">
      <alignment horizontal="right" vertical="center" wrapText="1"/>
    </xf>
    <xf numFmtId="10" fontId="6" fillId="6" borderId="4" xfId="2" applyNumberFormat="1" applyFont="1" applyFill="1" applyBorder="1" applyAlignment="1">
      <alignment horizontal="center" vertical="center" wrapText="1"/>
    </xf>
    <xf numFmtId="2" fontId="6" fillId="6" borderId="4" xfId="1" applyNumberFormat="1" applyFont="1" applyFill="1" applyBorder="1" applyAlignment="1">
      <alignment horizontal="right" vertical="center" wrapText="1"/>
    </xf>
    <xf numFmtId="2" fontId="6" fillId="5" borderId="4" xfId="1" applyNumberFormat="1" applyFont="1" applyFill="1" applyBorder="1" applyAlignment="1">
      <alignment horizontal="right" vertical="center" wrapText="1"/>
    </xf>
    <xf numFmtId="43" fontId="9" fillId="5" borderId="4" xfId="1" applyFont="1" applyFill="1" applyBorder="1" applyAlignment="1">
      <alignment horizontal="right" vertical="center" wrapText="1"/>
    </xf>
    <xf numFmtId="2" fontId="7" fillId="7" borderId="4" xfId="1" applyNumberFormat="1" applyFont="1" applyFill="1" applyBorder="1" applyAlignment="1">
      <alignment horizontal="right" vertical="center" wrapText="1"/>
    </xf>
    <xf numFmtId="2" fontId="6" fillId="5" borderId="3" xfId="1" applyNumberFormat="1" applyFont="1" applyFill="1" applyBorder="1" applyAlignment="1">
      <alignment horizontal="right" vertical="center" wrapText="1"/>
    </xf>
    <xf numFmtId="2" fontId="6" fillId="6" borderId="10" xfId="1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3" fillId="8" borderId="12" xfId="0" applyFont="1" applyFill="1" applyBorder="1" applyAlignment="1">
      <alignment horizontal="left" vertical="center" wrapText="1"/>
    </xf>
    <xf numFmtId="0" fontId="3" fillId="8" borderId="7" xfId="0" applyFont="1" applyFill="1" applyBorder="1" applyAlignment="1">
      <alignment horizontal="left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workbookViewId="0">
      <selection activeCell="D11" sqref="D11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7109375" customWidth="1"/>
    <col min="6" max="6" width="19.140625" style="1" customWidth="1"/>
    <col min="7" max="7" width="20.7109375" style="1" customWidth="1"/>
    <col min="8" max="8" width="22.28515625" customWidth="1"/>
    <col min="9" max="9" width="25.42578125" style="1" customWidth="1"/>
    <col min="10" max="10" width="20.85546875" style="1" customWidth="1"/>
  </cols>
  <sheetData>
    <row r="1" spans="1:10" ht="22.5" customHeight="1" x14ac:dyDescent="0.2">
      <c r="A1" s="62" t="s">
        <v>84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24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</row>
    <row r="3" spans="1:10" ht="32.4" customHeight="1" x14ac:dyDescent="0.2">
      <c r="A3" s="67" t="s">
        <v>0</v>
      </c>
      <c r="B3" s="65" t="s">
        <v>1</v>
      </c>
      <c r="C3" s="65" t="s">
        <v>2</v>
      </c>
      <c r="D3" s="68" t="s">
        <v>3</v>
      </c>
      <c r="E3" s="69"/>
      <c r="F3" s="65" t="s">
        <v>28</v>
      </c>
      <c r="G3" s="65" t="s">
        <v>80</v>
      </c>
      <c r="H3" s="67" t="s">
        <v>81</v>
      </c>
      <c r="I3" s="67" t="s">
        <v>82</v>
      </c>
      <c r="J3" s="65" t="s">
        <v>83</v>
      </c>
    </row>
    <row r="4" spans="1:10" ht="56.4" customHeight="1" x14ac:dyDescent="0.2">
      <c r="A4" s="67"/>
      <c r="B4" s="66"/>
      <c r="C4" s="66"/>
      <c r="D4" s="5" t="s">
        <v>4</v>
      </c>
      <c r="E4" s="5" t="s">
        <v>5</v>
      </c>
      <c r="F4" s="66"/>
      <c r="G4" s="66"/>
      <c r="H4" s="67"/>
      <c r="I4" s="67"/>
      <c r="J4" s="66"/>
    </row>
    <row r="5" spans="1:10" s="2" customFormat="1" ht="1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30</v>
      </c>
    </row>
    <row r="6" spans="1:10" s="8" customFormat="1" ht="15" customHeight="1" x14ac:dyDescent="0.2">
      <c r="A6" s="6"/>
      <c r="B6" s="29" t="s">
        <v>48</v>
      </c>
      <c r="C6" s="30"/>
      <c r="D6" s="18"/>
      <c r="E6" s="19"/>
      <c r="F6" s="35">
        <f>F7+F8</f>
        <v>36160474.630000003</v>
      </c>
      <c r="G6" s="35">
        <f t="shared" ref="G6:I6" si="0">G7+G8</f>
        <v>1164150.83</v>
      </c>
      <c r="H6" s="35">
        <f t="shared" si="0"/>
        <v>10205933.800000001</v>
      </c>
      <c r="I6" s="35">
        <f t="shared" si="0"/>
        <v>1102482.5499999998</v>
      </c>
      <c r="J6" s="20">
        <f>(G6+I6)/F6</f>
        <v>6.2682622481938358E-2</v>
      </c>
    </row>
    <row r="7" spans="1:10" s="8" customFormat="1" ht="15" customHeight="1" x14ac:dyDescent="0.2">
      <c r="A7" s="6"/>
      <c r="B7" s="29" t="s">
        <v>49</v>
      </c>
      <c r="C7" s="30"/>
      <c r="D7" s="18"/>
      <c r="E7" s="19"/>
      <c r="F7" s="35">
        <f>F10+F27</f>
        <v>1283999.1100000001</v>
      </c>
      <c r="G7" s="35">
        <f>G10+G27</f>
        <v>192972.31</v>
      </c>
      <c r="H7" s="35">
        <f>H10+H27</f>
        <v>790577.8</v>
      </c>
      <c r="I7" s="35">
        <f>I10+I27</f>
        <v>113066.17000000001</v>
      </c>
      <c r="J7" s="20">
        <f t="shared" ref="J7:J9" si="1">(G7+I7)/F7</f>
        <v>0.23834789106668458</v>
      </c>
    </row>
    <row r="8" spans="1:10" s="8" customFormat="1" ht="15" customHeight="1" x14ac:dyDescent="0.2">
      <c r="A8" s="6"/>
      <c r="B8" s="29" t="s">
        <v>43</v>
      </c>
      <c r="C8" s="30"/>
      <c r="D8" s="18"/>
      <c r="E8" s="19"/>
      <c r="F8" s="35">
        <f>F20+F29</f>
        <v>34876475.520000003</v>
      </c>
      <c r="G8" s="35">
        <f>G20+G29</f>
        <v>971178.52</v>
      </c>
      <c r="H8" s="35">
        <f>H20+H29</f>
        <v>9415356</v>
      </c>
      <c r="I8" s="35">
        <f>I20+I29</f>
        <v>989416.37999999989</v>
      </c>
      <c r="J8" s="20">
        <f t="shared" si="1"/>
        <v>5.6215396503459525E-2</v>
      </c>
    </row>
    <row r="9" spans="1:10" s="8" customFormat="1" ht="72.599999999999994" customHeight="1" x14ac:dyDescent="0.2">
      <c r="A9" s="6"/>
      <c r="B9" s="70" t="s">
        <v>75</v>
      </c>
      <c r="C9" s="71"/>
      <c r="D9" s="71"/>
      <c r="E9" s="72"/>
      <c r="F9" s="35">
        <f>F10+F20</f>
        <v>32303887.630000003</v>
      </c>
      <c r="G9" s="35">
        <f>G10+G20</f>
        <v>825066.83000000007</v>
      </c>
      <c r="H9" s="35">
        <f>H10+H20</f>
        <v>7998430.7999999998</v>
      </c>
      <c r="I9" s="35">
        <f>I10+I20</f>
        <v>1052248.5499999998</v>
      </c>
      <c r="J9" s="20">
        <f t="shared" si="1"/>
        <v>5.8114224563379578E-2</v>
      </c>
    </row>
    <row r="10" spans="1:10" s="8" customFormat="1" ht="24.6" customHeight="1" x14ac:dyDescent="0.2">
      <c r="A10" s="21">
        <v>1</v>
      </c>
      <c r="B10" s="27" t="s">
        <v>35</v>
      </c>
      <c r="C10" s="28"/>
      <c r="D10" s="28"/>
      <c r="E10" s="17"/>
      <c r="F10" s="31">
        <f>SUM(F11:F19)</f>
        <v>1095489.1100000001</v>
      </c>
      <c r="G10" s="31">
        <f>SUM(G11:G19)</f>
        <v>25967.309999999998</v>
      </c>
      <c r="H10" s="31">
        <f>SUM(H11:H19)</f>
        <v>769072.8</v>
      </c>
      <c r="I10" s="31">
        <f>SUM(I11:I19)</f>
        <v>113066.17000000001</v>
      </c>
      <c r="J10" s="25">
        <f>(G10+I10)/F10</f>
        <v>0.12691452496501768</v>
      </c>
    </row>
    <row r="11" spans="1:10" s="8" customFormat="1" ht="67.95" customHeight="1" x14ac:dyDescent="0.2">
      <c r="A11" s="44" t="s">
        <v>51</v>
      </c>
      <c r="B11" s="15" t="s">
        <v>16</v>
      </c>
      <c r="C11" s="14" t="s">
        <v>39</v>
      </c>
      <c r="D11" s="16" t="s">
        <v>12</v>
      </c>
      <c r="E11" s="16" t="s">
        <v>10</v>
      </c>
      <c r="F11" s="11">
        <v>297166.62</v>
      </c>
      <c r="G11" s="12">
        <v>0</v>
      </c>
      <c r="H11" s="38">
        <v>297166.62</v>
      </c>
      <c r="I11" s="56">
        <v>0</v>
      </c>
      <c r="J11" s="55">
        <f>(G11+I11)/F11</f>
        <v>0</v>
      </c>
    </row>
    <row r="12" spans="1:10" s="8" customFormat="1" ht="67.95" customHeight="1" x14ac:dyDescent="0.2">
      <c r="A12" s="44" t="s">
        <v>85</v>
      </c>
      <c r="B12" s="15" t="s">
        <v>38</v>
      </c>
      <c r="C12" s="14" t="s">
        <v>40</v>
      </c>
      <c r="D12" s="16" t="s">
        <v>12</v>
      </c>
      <c r="E12" s="16" t="s">
        <v>10</v>
      </c>
      <c r="F12" s="11">
        <v>261530.7</v>
      </c>
      <c r="G12" s="12">
        <v>0</v>
      </c>
      <c r="H12" s="38">
        <v>261530.7</v>
      </c>
      <c r="I12" s="56">
        <v>0</v>
      </c>
      <c r="J12" s="55">
        <f t="shared" ref="J12" si="2">(G12+I12)/F12</f>
        <v>0</v>
      </c>
    </row>
    <row r="13" spans="1:10" s="8" customFormat="1" ht="67.95" customHeight="1" x14ac:dyDescent="0.2">
      <c r="A13" s="44" t="s">
        <v>52</v>
      </c>
      <c r="B13" s="15" t="s">
        <v>41</v>
      </c>
      <c r="C13" s="14" t="s">
        <v>40</v>
      </c>
      <c r="D13" s="14">
        <v>2017</v>
      </c>
      <c r="E13" s="14">
        <v>2018</v>
      </c>
      <c r="F13" s="11">
        <v>55912.79</v>
      </c>
      <c r="G13" s="11">
        <v>13517.96</v>
      </c>
      <c r="H13" s="38">
        <v>42394.83</v>
      </c>
      <c r="I13" s="13">
        <v>35038.31</v>
      </c>
      <c r="J13" s="55">
        <f>(G13+I13)/F13</f>
        <v>0.86842867258099621</v>
      </c>
    </row>
    <row r="14" spans="1:10" s="8" customFormat="1" ht="67.95" customHeight="1" x14ac:dyDescent="0.2">
      <c r="A14" s="44" t="s">
        <v>53</v>
      </c>
      <c r="B14" s="15" t="s">
        <v>42</v>
      </c>
      <c r="C14" s="14" t="s">
        <v>39</v>
      </c>
      <c r="D14" s="14">
        <v>2017</v>
      </c>
      <c r="E14" s="14">
        <v>2019</v>
      </c>
      <c r="F14" s="11">
        <v>110080</v>
      </c>
      <c r="G14" s="11">
        <v>12449.35</v>
      </c>
      <c r="H14" s="38">
        <v>92680.65</v>
      </c>
      <c r="I14" s="13">
        <v>48944.63</v>
      </c>
      <c r="J14" s="55">
        <f>(G14+I14)/F14</f>
        <v>0.5577214752906976</v>
      </c>
    </row>
    <row r="15" spans="1:10" s="8" customFormat="1" ht="69" customHeight="1" x14ac:dyDescent="0.2">
      <c r="A15" s="44" t="s">
        <v>54</v>
      </c>
      <c r="B15" s="15" t="s">
        <v>76</v>
      </c>
      <c r="C15" s="3" t="s">
        <v>11</v>
      </c>
      <c r="D15" s="14">
        <v>2017</v>
      </c>
      <c r="E15" s="14">
        <v>2020</v>
      </c>
      <c r="F15" s="11">
        <v>35580</v>
      </c>
      <c r="G15" s="57">
        <v>0</v>
      </c>
      <c r="H15" s="38">
        <v>0</v>
      </c>
      <c r="I15" s="56">
        <v>0</v>
      </c>
      <c r="J15" s="55">
        <f t="shared" ref="J15:J31" si="3">(G15+I15)/F15</f>
        <v>0</v>
      </c>
    </row>
    <row r="16" spans="1:10" s="8" customFormat="1" ht="78.599999999999994" customHeight="1" x14ac:dyDescent="0.2">
      <c r="A16" s="44" t="s">
        <v>55</v>
      </c>
      <c r="B16" s="4" t="s">
        <v>19</v>
      </c>
      <c r="C16" s="3" t="s">
        <v>11</v>
      </c>
      <c r="D16" s="3" t="s">
        <v>9</v>
      </c>
      <c r="E16" s="3" t="s">
        <v>10</v>
      </c>
      <c r="F16" s="37">
        <v>71300</v>
      </c>
      <c r="G16" s="57">
        <v>0</v>
      </c>
      <c r="H16" s="38">
        <v>71300</v>
      </c>
      <c r="I16" s="13">
        <v>27152.13</v>
      </c>
      <c r="J16" s="55">
        <f t="shared" ref="J16" si="4">(G16+I16)/F16</f>
        <v>0.38081528751753158</v>
      </c>
    </row>
    <row r="17" spans="1:10" s="8" customFormat="1" ht="67.8" customHeight="1" x14ac:dyDescent="0.2">
      <c r="A17" s="44" t="s">
        <v>86</v>
      </c>
      <c r="B17" s="4" t="s">
        <v>77</v>
      </c>
      <c r="C17" s="3" t="s">
        <v>11</v>
      </c>
      <c r="D17" s="3" t="s">
        <v>14</v>
      </c>
      <c r="E17" s="3">
        <v>2021</v>
      </c>
      <c r="F17" s="37">
        <v>164919</v>
      </c>
      <c r="G17" s="57">
        <v>0</v>
      </c>
      <c r="H17" s="38" t="s">
        <v>6</v>
      </c>
      <c r="I17" s="56">
        <v>0</v>
      </c>
      <c r="J17" s="55">
        <v>0</v>
      </c>
    </row>
    <row r="18" spans="1:10" s="8" customFormat="1" ht="75" customHeight="1" x14ac:dyDescent="0.2">
      <c r="A18" s="44" t="s">
        <v>56</v>
      </c>
      <c r="B18" s="4" t="s">
        <v>20</v>
      </c>
      <c r="C18" s="3" t="s">
        <v>11</v>
      </c>
      <c r="D18" s="3" t="s">
        <v>14</v>
      </c>
      <c r="E18" s="3" t="s">
        <v>13</v>
      </c>
      <c r="F18" s="37">
        <v>87000</v>
      </c>
      <c r="G18" s="57">
        <v>0</v>
      </c>
      <c r="H18" s="38">
        <v>2000</v>
      </c>
      <c r="I18" s="56">
        <v>0</v>
      </c>
      <c r="J18" s="55">
        <f t="shared" ref="J18:J19" si="5">(G18+I18)/F18</f>
        <v>0</v>
      </c>
    </row>
    <row r="19" spans="1:10" s="8" customFormat="1" ht="60" customHeight="1" x14ac:dyDescent="0.2">
      <c r="A19" s="44" t="s">
        <v>57</v>
      </c>
      <c r="B19" s="4" t="s">
        <v>18</v>
      </c>
      <c r="C19" s="3" t="s">
        <v>11</v>
      </c>
      <c r="D19" s="3" t="s">
        <v>9</v>
      </c>
      <c r="E19" s="3" t="s">
        <v>13</v>
      </c>
      <c r="F19" s="37">
        <v>12000</v>
      </c>
      <c r="G19" s="57">
        <v>0</v>
      </c>
      <c r="H19" s="38">
        <v>2000</v>
      </c>
      <c r="I19" s="13">
        <v>1931.1</v>
      </c>
      <c r="J19" s="55">
        <f t="shared" si="5"/>
        <v>0.16092499999999998</v>
      </c>
    </row>
    <row r="20" spans="1:10" s="8" customFormat="1" ht="22.2" customHeight="1" x14ac:dyDescent="0.2">
      <c r="A20" s="45">
        <v>2</v>
      </c>
      <c r="B20" s="73" t="s">
        <v>43</v>
      </c>
      <c r="C20" s="74"/>
      <c r="D20" s="74"/>
      <c r="E20" s="75"/>
      <c r="F20" s="40">
        <f>SUM(F21:F25)</f>
        <v>31208398.520000003</v>
      </c>
      <c r="G20" s="40">
        <f>SUM(G21:G25)</f>
        <v>799099.52</v>
      </c>
      <c r="H20" s="40">
        <f>SUM(H21:H25)</f>
        <v>7229358</v>
      </c>
      <c r="I20" s="40">
        <f>SUM(I21:I25)</f>
        <v>939182.37999999989</v>
      </c>
      <c r="J20" s="25">
        <f t="shared" si="3"/>
        <v>5.5699170173247319E-2</v>
      </c>
    </row>
    <row r="21" spans="1:10" ht="60" customHeight="1" x14ac:dyDescent="0.2">
      <c r="A21" s="44" t="s">
        <v>87</v>
      </c>
      <c r="B21" s="4" t="s">
        <v>18</v>
      </c>
      <c r="C21" s="3" t="s">
        <v>11</v>
      </c>
      <c r="D21" s="3" t="s">
        <v>9</v>
      </c>
      <c r="E21" s="3" t="s">
        <v>13</v>
      </c>
      <c r="F21" s="37">
        <v>5997068</v>
      </c>
      <c r="G21" s="58">
        <v>141450</v>
      </c>
      <c r="H21" s="38">
        <v>3305370</v>
      </c>
      <c r="I21" s="13">
        <v>226662.43</v>
      </c>
      <c r="J21" s="9">
        <f t="shared" si="3"/>
        <v>6.1382067036758629E-2</v>
      </c>
    </row>
    <row r="22" spans="1:10" ht="79.2" customHeight="1" x14ac:dyDescent="0.2">
      <c r="A22" s="44" t="s">
        <v>60</v>
      </c>
      <c r="B22" s="4" t="s">
        <v>19</v>
      </c>
      <c r="C22" s="3" t="s">
        <v>11</v>
      </c>
      <c r="D22" s="3" t="s">
        <v>9</v>
      </c>
      <c r="E22" s="3" t="s">
        <v>10</v>
      </c>
      <c r="F22" s="37">
        <v>2448894</v>
      </c>
      <c r="G22" s="58">
        <v>13530</v>
      </c>
      <c r="H22" s="38">
        <v>2435364</v>
      </c>
      <c r="I22" s="13">
        <v>712519.95</v>
      </c>
      <c r="J22" s="9">
        <f t="shared" si="3"/>
        <v>0.29648075825250092</v>
      </c>
    </row>
    <row r="23" spans="1:10" ht="74.400000000000006" customHeight="1" x14ac:dyDescent="0.2">
      <c r="A23" s="44" t="s">
        <v>61</v>
      </c>
      <c r="B23" s="4" t="s">
        <v>20</v>
      </c>
      <c r="C23" s="3" t="s">
        <v>11</v>
      </c>
      <c r="D23" s="3" t="s">
        <v>14</v>
      </c>
      <c r="E23" s="3" t="s">
        <v>13</v>
      </c>
      <c r="F23" s="37">
        <v>6922112.7400000002</v>
      </c>
      <c r="G23" s="58">
        <v>304112.74</v>
      </c>
      <c r="H23" s="38">
        <v>1212624</v>
      </c>
      <c r="I23" s="56">
        <v>0</v>
      </c>
      <c r="J23" s="9">
        <f t="shared" si="3"/>
        <v>4.3933514437385482E-2</v>
      </c>
    </row>
    <row r="24" spans="1:10" ht="66" customHeight="1" x14ac:dyDescent="0.2">
      <c r="A24" s="44" t="s">
        <v>62</v>
      </c>
      <c r="B24" s="4" t="s">
        <v>78</v>
      </c>
      <c r="C24" s="3" t="s">
        <v>11</v>
      </c>
      <c r="D24" s="3">
        <v>2017</v>
      </c>
      <c r="E24" s="3">
        <v>2020</v>
      </c>
      <c r="F24" s="37">
        <v>1791020</v>
      </c>
      <c r="G24" s="58">
        <v>17220</v>
      </c>
      <c r="H24" s="38">
        <v>10000</v>
      </c>
      <c r="I24" s="56">
        <v>0</v>
      </c>
      <c r="J24" s="9">
        <f t="shared" si="3"/>
        <v>9.6146330024231997E-3</v>
      </c>
    </row>
    <row r="25" spans="1:10" s="8" customFormat="1" ht="75" customHeight="1" x14ac:dyDescent="0.2">
      <c r="A25" s="44" t="s">
        <v>63</v>
      </c>
      <c r="B25" s="15" t="s">
        <v>44</v>
      </c>
      <c r="C25" s="3" t="s">
        <v>11</v>
      </c>
      <c r="D25" s="14">
        <v>2015</v>
      </c>
      <c r="E25" s="14">
        <v>2021</v>
      </c>
      <c r="F25" s="11">
        <v>14049303.779999999</v>
      </c>
      <c r="G25" s="58">
        <v>322786.78000000003</v>
      </c>
      <c r="H25" s="38">
        <v>266000</v>
      </c>
      <c r="I25" s="56">
        <v>0</v>
      </c>
      <c r="J25" s="9">
        <f t="shared" si="3"/>
        <v>2.2975286537650769E-2</v>
      </c>
    </row>
    <row r="26" spans="1:10" s="8" customFormat="1" ht="32.4" customHeight="1" x14ac:dyDescent="0.2">
      <c r="A26" s="6"/>
      <c r="B26" s="76" t="s">
        <v>45</v>
      </c>
      <c r="C26" s="77"/>
      <c r="D26" s="77"/>
      <c r="E26" s="78"/>
      <c r="F26" s="41">
        <f>F27+F29</f>
        <v>3856587</v>
      </c>
      <c r="G26" s="41">
        <f>G27+G29</f>
        <v>339084</v>
      </c>
      <c r="H26" s="41">
        <f>H27+H29</f>
        <v>2207503</v>
      </c>
      <c r="I26" s="41">
        <f>I27+I29</f>
        <v>50234</v>
      </c>
      <c r="J26" s="9">
        <f t="shared" si="3"/>
        <v>0.10094884414639162</v>
      </c>
    </row>
    <row r="27" spans="1:10" s="8" customFormat="1" ht="25.8" customHeight="1" x14ac:dyDescent="0.2">
      <c r="A27" s="21">
        <v>3</v>
      </c>
      <c r="B27" s="26" t="s">
        <v>35</v>
      </c>
      <c r="C27" s="21"/>
      <c r="D27" s="21"/>
      <c r="E27" s="21"/>
      <c r="F27" s="22">
        <f>SUM(F28:F28)</f>
        <v>188510</v>
      </c>
      <c r="G27" s="22">
        <f>SUM(G28:G28)</f>
        <v>167005</v>
      </c>
      <c r="H27" s="22">
        <f>SUM(H28:H28)</f>
        <v>21505</v>
      </c>
      <c r="I27" s="59">
        <f>SUM(I28:I28)</f>
        <v>0</v>
      </c>
      <c r="J27" s="10">
        <f t="shared" si="3"/>
        <v>0.88592117129064774</v>
      </c>
    </row>
    <row r="28" spans="1:10" ht="80.400000000000006" customHeight="1" x14ac:dyDescent="0.2">
      <c r="A28" s="42" t="s">
        <v>66</v>
      </c>
      <c r="B28" s="43" t="s">
        <v>23</v>
      </c>
      <c r="C28" s="3" t="s">
        <v>11</v>
      </c>
      <c r="D28" s="3" t="s">
        <v>24</v>
      </c>
      <c r="E28" s="3">
        <v>2018</v>
      </c>
      <c r="F28" s="37">
        <f>173510+15000</f>
        <v>188510</v>
      </c>
      <c r="G28" s="11">
        <v>167005</v>
      </c>
      <c r="H28" s="38">
        <v>21505</v>
      </c>
      <c r="I28" s="56">
        <v>0</v>
      </c>
      <c r="J28" s="9">
        <f t="shared" si="3"/>
        <v>0.88592117129064774</v>
      </c>
    </row>
    <row r="29" spans="1:10" s="8" customFormat="1" ht="24" customHeight="1" x14ac:dyDescent="0.2">
      <c r="A29" s="21">
        <v>4</v>
      </c>
      <c r="B29" s="73" t="s">
        <v>43</v>
      </c>
      <c r="C29" s="74"/>
      <c r="D29" s="74"/>
      <c r="E29" s="75"/>
      <c r="F29" s="22">
        <f>SUM(F30:F35)</f>
        <v>3668077</v>
      </c>
      <c r="G29" s="22">
        <f>SUM(G30:G35)</f>
        <v>172079</v>
      </c>
      <c r="H29" s="22">
        <f>SUM(H30:H35)</f>
        <v>2185998</v>
      </c>
      <c r="I29" s="22">
        <f>SUM(I30:I35)</f>
        <v>50234</v>
      </c>
      <c r="J29" s="10">
        <f t="shared" si="3"/>
        <v>6.0607506330973969E-2</v>
      </c>
    </row>
    <row r="30" spans="1:10" ht="60" customHeight="1" x14ac:dyDescent="0.2">
      <c r="A30" s="42" t="s">
        <v>69</v>
      </c>
      <c r="B30" s="4" t="s">
        <v>25</v>
      </c>
      <c r="C30" s="3" t="s">
        <v>11</v>
      </c>
      <c r="D30" s="3" t="s">
        <v>26</v>
      </c>
      <c r="E30" s="3">
        <v>2021</v>
      </c>
      <c r="F30" s="37">
        <v>337015.8</v>
      </c>
      <c r="G30" s="11">
        <v>27015.8</v>
      </c>
      <c r="H30" s="38" t="s">
        <v>6</v>
      </c>
      <c r="I30" s="56">
        <v>0</v>
      </c>
      <c r="J30" s="9">
        <f t="shared" si="3"/>
        <v>8.016182030634765E-2</v>
      </c>
    </row>
    <row r="31" spans="1:10" ht="60" customHeight="1" x14ac:dyDescent="0.2">
      <c r="A31" s="42" t="s">
        <v>88</v>
      </c>
      <c r="B31" s="4" t="s">
        <v>27</v>
      </c>
      <c r="C31" s="3" t="s">
        <v>11</v>
      </c>
      <c r="D31" s="3" t="s">
        <v>9</v>
      </c>
      <c r="E31" s="3">
        <v>2019</v>
      </c>
      <c r="F31" s="37">
        <v>3137902.2</v>
      </c>
      <c r="G31" s="11">
        <v>59163.199999999997</v>
      </c>
      <c r="H31" s="38">
        <v>2078739</v>
      </c>
      <c r="I31" s="13">
        <v>134</v>
      </c>
      <c r="J31" s="9">
        <f t="shared" si="3"/>
        <v>1.8897083535618156E-2</v>
      </c>
    </row>
    <row r="32" spans="1:10" s="8" customFormat="1" ht="79.2" customHeight="1" x14ac:dyDescent="0.2">
      <c r="A32" s="42" t="s">
        <v>70</v>
      </c>
      <c r="B32" s="15" t="s">
        <v>46</v>
      </c>
      <c r="C32" s="3" t="s">
        <v>11</v>
      </c>
      <c r="D32" s="3">
        <v>2016</v>
      </c>
      <c r="E32" s="3">
        <v>2018</v>
      </c>
      <c r="F32" s="37">
        <v>136000</v>
      </c>
      <c r="G32" s="11">
        <v>85900</v>
      </c>
      <c r="H32" s="38">
        <v>50100</v>
      </c>
      <c r="I32" s="48">
        <v>50100</v>
      </c>
      <c r="J32" s="9">
        <f>(G32+I32)/F32</f>
        <v>1</v>
      </c>
    </row>
    <row r="33" spans="1:10" s="8" customFormat="1" ht="82.8" customHeight="1" x14ac:dyDescent="0.2">
      <c r="A33" s="42" t="s">
        <v>89</v>
      </c>
      <c r="B33" s="15" t="s">
        <v>47</v>
      </c>
      <c r="C33" s="3" t="s">
        <v>11</v>
      </c>
      <c r="D33" s="3">
        <v>2017</v>
      </c>
      <c r="E33" s="3">
        <v>2018</v>
      </c>
      <c r="F33" s="37">
        <v>57159</v>
      </c>
      <c r="G33" s="57">
        <v>0</v>
      </c>
      <c r="H33" s="46">
        <v>57159</v>
      </c>
      <c r="I33" s="61">
        <v>0</v>
      </c>
      <c r="J33" s="47">
        <f>(G33+I33)/F33</f>
        <v>0</v>
      </c>
    </row>
    <row r="34" spans="1:10" ht="67.8" customHeight="1" x14ac:dyDescent="0.2">
      <c r="A34" s="42" t="s">
        <v>71</v>
      </c>
      <c r="B34" s="4" t="s">
        <v>79</v>
      </c>
      <c r="C34" s="3" t="s">
        <v>11</v>
      </c>
      <c r="D34" s="3">
        <v>2018</v>
      </c>
      <c r="E34" s="3">
        <v>2019</v>
      </c>
      <c r="F34" s="60">
        <v>0</v>
      </c>
      <c r="G34" s="57">
        <v>0</v>
      </c>
      <c r="H34" s="38">
        <v>0</v>
      </c>
      <c r="I34" s="56">
        <v>0</v>
      </c>
      <c r="J34" s="9">
        <v>0</v>
      </c>
    </row>
    <row r="36" spans="1:10" ht="23.25" customHeight="1" x14ac:dyDescent="0.2">
      <c r="A36" s="64" t="s">
        <v>33</v>
      </c>
      <c r="B36" s="64"/>
      <c r="C36" s="64"/>
      <c r="D36" s="64"/>
      <c r="E36" s="64"/>
      <c r="F36" s="64"/>
      <c r="G36" s="64"/>
      <c r="H36" s="64"/>
      <c r="I36" s="64"/>
      <c r="J36" s="64"/>
    </row>
  </sheetData>
  <mergeCells count="15">
    <mergeCell ref="A1:J2"/>
    <mergeCell ref="A36:J36"/>
    <mergeCell ref="J3:J4"/>
    <mergeCell ref="I3:I4"/>
    <mergeCell ref="A3:A4"/>
    <mergeCell ref="H3:H4"/>
    <mergeCell ref="G3:G4"/>
    <mergeCell ref="F3:F4"/>
    <mergeCell ref="D3:E3"/>
    <mergeCell ref="B3:B4"/>
    <mergeCell ref="C3:C4"/>
    <mergeCell ref="B9:E9"/>
    <mergeCell ref="B20:E20"/>
    <mergeCell ref="B26:E26"/>
    <mergeCell ref="B29:E29"/>
  </mergeCells>
  <printOptions horizontalCentered="1"/>
  <pageMargins left="0.39370078740157483" right="0.39370078740157483" top="1.1811023622047245" bottom="1.1811023622047245" header="0.31496062992125984" footer="0.31496062992125984"/>
  <pageSetup paperSize="8" scale="8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3"/>
  <sheetViews>
    <sheetView workbookViewId="0">
      <selection activeCell="C45" sqref="C45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20.7109375" customWidth="1"/>
    <col min="8" max="8" width="22.28515625" customWidth="1"/>
    <col min="9" max="9" width="25.42578125" customWidth="1"/>
    <col min="10" max="10" width="20.85546875" customWidth="1"/>
  </cols>
  <sheetData>
    <row r="1" spans="1:10" ht="13.2" customHeight="1" x14ac:dyDescent="0.2">
      <c r="A1" s="62" t="s">
        <v>84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26.4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</row>
    <row r="3" spans="1:10" ht="13.2" x14ac:dyDescent="0.2">
      <c r="A3" s="67" t="s">
        <v>0</v>
      </c>
      <c r="B3" s="65" t="s">
        <v>1</v>
      </c>
      <c r="C3" s="65" t="s">
        <v>2</v>
      </c>
      <c r="D3" s="68" t="s">
        <v>3</v>
      </c>
      <c r="E3" s="69"/>
      <c r="F3" s="65" t="s">
        <v>28</v>
      </c>
      <c r="G3" s="65" t="s">
        <v>80</v>
      </c>
      <c r="H3" s="67" t="s">
        <v>81</v>
      </c>
      <c r="I3" s="67" t="s">
        <v>82</v>
      </c>
      <c r="J3" s="65" t="s">
        <v>83</v>
      </c>
    </row>
    <row r="4" spans="1:10" ht="69.599999999999994" customHeight="1" x14ac:dyDescent="0.2">
      <c r="A4" s="67"/>
      <c r="B4" s="66"/>
      <c r="C4" s="66"/>
      <c r="D4" s="50" t="s">
        <v>4</v>
      </c>
      <c r="E4" s="50" t="s">
        <v>5</v>
      </c>
      <c r="F4" s="66"/>
      <c r="G4" s="66"/>
      <c r="H4" s="67"/>
      <c r="I4" s="67"/>
      <c r="J4" s="66"/>
    </row>
    <row r="5" spans="1:10" ht="19.95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30</v>
      </c>
    </row>
    <row r="6" spans="1:10" ht="19.95" customHeight="1" x14ac:dyDescent="0.2">
      <c r="A6" s="6"/>
      <c r="B6" s="29" t="s">
        <v>48</v>
      </c>
      <c r="C6" s="30"/>
      <c r="D6" s="18"/>
      <c r="E6" s="19"/>
      <c r="F6" s="35">
        <f>F7+F8</f>
        <v>35054115.520000003</v>
      </c>
      <c r="G6" s="35">
        <f t="shared" ref="G6:I6" si="0">G7+G8</f>
        <v>0</v>
      </c>
      <c r="H6" s="35">
        <f t="shared" si="0"/>
        <v>9383397</v>
      </c>
      <c r="I6" s="35">
        <f t="shared" si="0"/>
        <v>0</v>
      </c>
      <c r="J6" s="20">
        <f>(G6+I6)/F6</f>
        <v>0</v>
      </c>
    </row>
    <row r="7" spans="1:10" ht="18" customHeight="1" x14ac:dyDescent="0.2">
      <c r="A7" s="6"/>
      <c r="B7" s="29" t="s">
        <v>49</v>
      </c>
      <c r="C7" s="30"/>
      <c r="D7" s="18"/>
      <c r="E7" s="19"/>
      <c r="F7" s="35">
        <f>F10+F23</f>
        <v>370799</v>
      </c>
      <c r="G7" s="35">
        <f>G10+G23</f>
        <v>0</v>
      </c>
      <c r="H7" s="35">
        <f>H10+H23</f>
        <v>75300</v>
      </c>
      <c r="I7" s="35">
        <f>I10+I23</f>
        <v>0</v>
      </c>
      <c r="J7" s="20">
        <f t="shared" ref="J7:J9" si="1">(G7+I7)/F7</f>
        <v>0</v>
      </c>
    </row>
    <row r="8" spans="1:10" ht="15" customHeight="1" x14ac:dyDescent="0.2">
      <c r="A8" s="6"/>
      <c r="B8" s="29" t="s">
        <v>43</v>
      </c>
      <c r="C8" s="30"/>
      <c r="D8" s="18"/>
      <c r="E8" s="19"/>
      <c r="F8" s="35">
        <f>F16+F25</f>
        <v>34683316.520000003</v>
      </c>
      <c r="G8" s="35">
        <f>G16+G25</f>
        <v>0</v>
      </c>
      <c r="H8" s="35">
        <f>H16+H25</f>
        <v>9308097</v>
      </c>
      <c r="I8" s="35">
        <f>I16+I25</f>
        <v>0</v>
      </c>
      <c r="J8" s="20">
        <f t="shared" si="1"/>
        <v>0</v>
      </c>
    </row>
    <row r="9" spans="1:10" ht="45" customHeight="1" x14ac:dyDescent="0.2">
      <c r="A9" s="6"/>
      <c r="B9" s="70" t="s">
        <v>75</v>
      </c>
      <c r="C9" s="71"/>
      <c r="D9" s="71"/>
      <c r="E9" s="72"/>
      <c r="F9" s="35">
        <f>F10+F16</f>
        <v>31579197.520000003</v>
      </c>
      <c r="G9" s="35">
        <f>G10+G16</f>
        <v>0</v>
      </c>
      <c r="H9" s="35">
        <f>H10+H16</f>
        <v>7304658</v>
      </c>
      <c r="I9" s="35">
        <f>I10+I16</f>
        <v>0</v>
      </c>
      <c r="J9" s="20">
        <f t="shared" si="1"/>
        <v>0</v>
      </c>
    </row>
    <row r="10" spans="1:10" ht="27" customHeight="1" x14ac:dyDescent="0.2">
      <c r="A10" s="21">
        <v>1</v>
      </c>
      <c r="B10" s="52" t="s">
        <v>35</v>
      </c>
      <c r="C10" s="28"/>
      <c r="D10" s="28"/>
      <c r="E10" s="51"/>
      <c r="F10" s="31">
        <f>SUM(F11:F15)</f>
        <v>370799</v>
      </c>
      <c r="G10" s="31">
        <f>SUM(G11:G15)</f>
        <v>0</v>
      </c>
      <c r="H10" s="31">
        <f>SUM(H11:H15)</f>
        <v>75300</v>
      </c>
      <c r="I10" s="31">
        <f>SUM(I11:I15)</f>
        <v>0</v>
      </c>
      <c r="J10" s="25">
        <f>(G10+I10)/F10</f>
        <v>0</v>
      </c>
    </row>
    <row r="11" spans="1:10" ht="57.6" customHeight="1" x14ac:dyDescent="0.2">
      <c r="A11" s="44" t="s">
        <v>53</v>
      </c>
      <c r="B11" s="15" t="s">
        <v>76</v>
      </c>
      <c r="C11" s="3" t="s">
        <v>11</v>
      </c>
      <c r="D11" s="14">
        <v>2017</v>
      </c>
      <c r="E11" s="14">
        <v>2020</v>
      </c>
      <c r="F11" s="11">
        <v>35580</v>
      </c>
      <c r="G11" s="11"/>
      <c r="H11" s="38">
        <v>0</v>
      </c>
      <c r="I11" s="13">
        <v>0</v>
      </c>
      <c r="J11" s="55">
        <f t="shared" ref="J11:J28" si="2">(G11+I11)/F11</f>
        <v>0</v>
      </c>
    </row>
    <row r="12" spans="1:10" ht="69" customHeight="1" x14ac:dyDescent="0.2">
      <c r="A12" s="44" t="s">
        <v>61</v>
      </c>
      <c r="B12" s="4" t="s">
        <v>19</v>
      </c>
      <c r="C12" s="3" t="s">
        <v>11</v>
      </c>
      <c r="D12" s="3" t="s">
        <v>9</v>
      </c>
      <c r="E12" s="3" t="s">
        <v>10</v>
      </c>
      <c r="F12" s="37">
        <v>71300</v>
      </c>
      <c r="G12" s="11">
        <v>0</v>
      </c>
      <c r="H12" s="38">
        <v>71300</v>
      </c>
      <c r="I12" s="56">
        <v>0</v>
      </c>
      <c r="J12" s="55">
        <f t="shared" si="2"/>
        <v>0</v>
      </c>
    </row>
    <row r="13" spans="1:10" ht="58.8" customHeight="1" x14ac:dyDescent="0.2">
      <c r="A13" s="44" t="s">
        <v>64</v>
      </c>
      <c r="B13" s="4" t="s">
        <v>77</v>
      </c>
      <c r="C13" s="3" t="s">
        <v>11</v>
      </c>
      <c r="D13" s="3" t="s">
        <v>14</v>
      </c>
      <c r="E13" s="3">
        <v>2021</v>
      </c>
      <c r="F13" s="37">
        <v>164919</v>
      </c>
      <c r="G13" s="57">
        <v>0</v>
      </c>
      <c r="H13" s="38" t="s">
        <v>6</v>
      </c>
      <c r="I13" s="39">
        <v>0</v>
      </c>
      <c r="J13" s="55">
        <v>0</v>
      </c>
    </row>
    <row r="14" spans="1:10" ht="69" customHeight="1" x14ac:dyDescent="0.2">
      <c r="A14" s="44" t="s">
        <v>62</v>
      </c>
      <c r="B14" s="4" t="s">
        <v>20</v>
      </c>
      <c r="C14" s="3" t="s">
        <v>11</v>
      </c>
      <c r="D14" s="3" t="s">
        <v>14</v>
      </c>
      <c r="E14" s="3" t="s">
        <v>13</v>
      </c>
      <c r="F14" s="37">
        <v>87000</v>
      </c>
      <c r="G14" s="11">
        <v>0</v>
      </c>
      <c r="H14" s="38">
        <v>2000</v>
      </c>
      <c r="I14" s="13">
        <v>0</v>
      </c>
      <c r="J14" s="55">
        <f t="shared" ref="J14:J15" si="3">(G14+I14)/F14</f>
        <v>0</v>
      </c>
    </row>
    <row r="15" spans="1:10" ht="49.8" customHeight="1" x14ac:dyDescent="0.2">
      <c r="A15" s="44" t="s">
        <v>60</v>
      </c>
      <c r="B15" s="4" t="s">
        <v>18</v>
      </c>
      <c r="C15" s="3" t="s">
        <v>11</v>
      </c>
      <c r="D15" s="3" t="s">
        <v>9</v>
      </c>
      <c r="E15" s="3" t="s">
        <v>13</v>
      </c>
      <c r="F15" s="37">
        <v>12000</v>
      </c>
      <c r="G15" s="11">
        <v>0</v>
      </c>
      <c r="H15" s="38">
        <v>2000</v>
      </c>
      <c r="I15" s="39">
        <v>0</v>
      </c>
      <c r="J15" s="55">
        <f t="shared" si="3"/>
        <v>0</v>
      </c>
    </row>
    <row r="16" spans="1:10" ht="64.2" customHeight="1" x14ac:dyDescent="0.2">
      <c r="A16" s="45">
        <v>2</v>
      </c>
      <c r="B16" s="73" t="s">
        <v>43</v>
      </c>
      <c r="C16" s="74"/>
      <c r="D16" s="74"/>
      <c r="E16" s="75"/>
      <c r="F16" s="40">
        <f>SUM(F17:F21)</f>
        <v>31208398.520000003</v>
      </c>
      <c r="G16" s="40">
        <f>SUM(G17:G21)</f>
        <v>0</v>
      </c>
      <c r="H16" s="40">
        <f>SUM(H17:H21)</f>
        <v>7229358</v>
      </c>
      <c r="I16" s="40">
        <f>SUM(I17:I21)</f>
        <v>0</v>
      </c>
      <c r="J16" s="25">
        <f t="shared" si="2"/>
        <v>0</v>
      </c>
    </row>
    <row r="17" spans="1:10" ht="54.6" customHeight="1" x14ac:dyDescent="0.2">
      <c r="A17" s="44" t="s">
        <v>60</v>
      </c>
      <c r="B17" s="4" t="s">
        <v>18</v>
      </c>
      <c r="C17" s="3" t="s">
        <v>11</v>
      </c>
      <c r="D17" s="3" t="s">
        <v>9</v>
      </c>
      <c r="E17" s="3" t="s">
        <v>13</v>
      </c>
      <c r="F17" s="37">
        <v>5997068</v>
      </c>
      <c r="G17" s="54">
        <v>0</v>
      </c>
      <c r="H17" s="38">
        <v>3305370</v>
      </c>
      <c r="I17" s="39">
        <v>0</v>
      </c>
      <c r="J17" s="9">
        <f t="shared" si="2"/>
        <v>0</v>
      </c>
    </row>
    <row r="18" spans="1:10" ht="72" customHeight="1" x14ac:dyDescent="0.2">
      <c r="A18" s="44" t="s">
        <v>61</v>
      </c>
      <c r="B18" s="4" t="s">
        <v>19</v>
      </c>
      <c r="C18" s="3" t="s">
        <v>11</v>
      </c>
      <c r="D18" s="3" t="s">
        <v>9</v>
      </c>
      <c r="E18" s="3" t="s">
        <v>10</v>
      </c>
      <c r="F18" s="37">
        <v>2448894</v>
      </c>
      <c r="G18" s="54">
        <v>0</v>
      </c>
      <c r="H18" s="38">
        <v>2435364</v>
      </c>
      <c r="I18" s="56">
        <v>0</v>
      </c>
      <c r="J18" s="9">
        <f t="shared" si="2"/>
        <v>0</v>
      </c>
    </row>
    <row r="19" spans="1:10" ht="67.8" customHeight="1" x14ac:dyDescent="0.2">
      <c r="A19" s="44" t="s">
        <v>62</v>
      </c>
      <c r="B19" s="4" t="s">
        <v>20</v>
      </c>
      <c r="C19" s="3" t="s">
        <v>11</v>
      </c>
      <c r="D19" s="3" t="s">
        <v>14</v>
      </c>
      <c r="E19" s="3" t="s">
        <v>13</v>
      </c>
      <c r="F19" s="37">
        <v>6922112.7400000002</v>
      </c>
      <c r="G19" s="54">
        <v>0</v>
      </c>
      <c r="H19" s="38">
        <v>1212624</v>
      </c>
      <c r="I19" s="53">
        <v>0</v>
      </c>
      <c r="J19" s="9">
        <f t="shared" si="2"/>
        <v>0</v>
      </c>
    </row>
    <row r="20" spans="1:10" ht="57" customHeight="1" x14ac:dyDescent="0.2">
      <c r="A20" s="44" t="s">
        <v>63</v>
      </c>
      <c r="B20" s="4" t="s">
        <v>78</v>
      </c>
      <c r="C20" s="3" t="s">
        <v>11</v>
      </c>
      <c r="D20" s="3" t="s">
        <v>14</v>
      </c>
      <c r="E20" s="3" t="s">
        <v>12</v>
      </c>
      <c r="F20" s="37">
        <v>1791020</v>
      </c>
      <c r="G20" s="54">
        <v>0</v>
      </c>
      <c r="H20" s="38">
        <v>10000</v>
      </c>
      <c r="I20" s="53">
        <v>0</v>
      </c>
      <c r="J20" s="9">
        <f t="shared" si="2"/>
        <v>0</v>
      </c>
    </row>
    <row r="21" spans="1:10" ht="58.2" customHeight="1" x14ac:dyDescent="0.2">
      <c r="A21" s="44" t="s">
        <v>65</v>
      </c>
      <c r="B21" s="15" t="s">
        <v>44</v>
      </c>
      <c r="C21" s="3" t="s">
        <v>11</v>
      </c>
      <c r="D21" s="14">
        <v>2015</v>
      </c>
      <c r="E21" s="14">
        <v>2021</v>
      </c>
      <c r="F21" s="11">
        <v>14049303.779999999</v>
      </c>
      <c r="G21" s="54">
        <v>0</v>
      </c>
      <c r="H21" s="38">
        <v>266000</v>
      </c>
      <c r="I21" s="53">
        <v>0</v>
      </c>
      <c r="J21" s="9">
        <f t="shared" si="2"/>
        <v>0</v>
      </c>
    </row>
    <row r="22" spans="1:10" ht="28.8" customHeight="1" x14ac:dyDescent="0.2">
      <c r="A22" s="6"/>
      <c r="B22" s="76" t="s">
        <v>45</v>
      </c>
      <c r="C22" s="77"/>
      <c r="D22" s="77"/>
      <c r="E22" s="78"/>
      <c r="F22" s="41">
        <f>F23+F25</f>
        <v>3474918</v>
      </c>
      <c r="G22" s="41">
        <f>G23+G25</f>
        <v>0</v>
      </c>
      <c r="H22" s="41">
        <f>H23+H25</f>
        <v>2078739</v>
      </c>
      <c r="I22" s="41">
        <f>I23+I25</f>
        <v>0</v>
      </c>
      <c r="J22" s="9">
        <f t="shared" si="2"/>
        <v>0</v>
      </c>
    </row>
    <row r="23" spans="1:10" ht="22.2" customHeight="1" x14ac:dyDescent="0.2">
      <c r="A23" s="21">
        <v>3</v>
      </c>
      <c r="B23" s="26" t="s">
        <v>35</v>
      </c>
      <c r="C23" s="21"/>
      <c r="D23" s="21"/>
      <c r="E23" s="21"/>
      <c r="F23" s="22">
        <f>SUM(F24:F24)</f>
        <v>0</v>
      </c>
      <c r="G23" s="22">
        <f>SUM(G24:G24)</f>
        <v>0</v>
      </c>
      <c r="H23" s="22">
        <f>SUM(H24:H24)</f>
        <v>0</v>
      </c>
      <c r="I23" s="22">
        <f>SUM(I24:I24)</f>
        <v>0</v>
      </c>
      <c r="J23" s="10" t="e">
        <f t="shared" si="2"/>
        <v>#DIV/0!</v>
      </c>
    </row>
    <row r="24" spans="1:10" ht="25.2" customHeight="1" x14ac:dyDescent="0.2">
      <c r="A24" s="42"/>
      <c r="B24" s="43"/>
      <c r="C24" s="3"/>
      <c r="D24" s="3"/>
      <c r="E24" s="3"/>
      <c r="F24" s="37"/>
      <c r="G24" s="11">
        <v>0</v>
      </c>
      <c r="H24" s="38"/>
      <c r="I24" s="13">
        <v>0</v>
      </c>
      <c r="J24" s="9" t="e">
        <f t="shared" si="2"/>
        <v>#DIV/0!</v>
      </c>
    </row>
    <row r="25" spans="1:10" ht="22.8" customHeight="1" x14ac:dyDescent="0.2">
      <c r="A25" s="21">
        <v>4</v>
      </c>
      <c r="B25" s="73" t="s">
        <v>43</v>
      </c>
      <c r="C25" s="74"/>
      <c r="D25" s="74"/>
      <c r="E25" s="75"/>
      <c r="F25" s="22">
        <f>SUM(F26:F29)</f>
        <v>3474918</v>
      </c>
      <c r="G25" s="22">
        <f>SUM(G26:G29)</f>
        <v>0</v>
      </c>
      <c r="H25" s="22">
        <f>SUM(H26:H29)</f>
        <v>2078739</v>
      </c>
      <c r="I25" s="22">
        <f>SUM(I26:I29)</f>
        <v>0</v>
      </c>
      <c r="J25" s="10">
        <f t="shared" si="2"/>
        <v>0</v>
      </c>
    </row>
    <row r="26" spans="1:10" ht="48" customHeight="1" x14ac:dyDescent="0.2">
      <c r="A26" s="42" t="s">
        <v>69</v>
      </c>
      <c r="B26" s="4" t="s">
        <v>25</v>
      </c>
      <c r="C26" s="3" t="s">
        <v>11</v>
      </c>
      <c r="D26" s="3" t="s">
        <v>26</v>
      </c>
      <c r="E26" s="3">
        <v>2021</v>
      </c>
      <c r="F26" s="37">
        <v>337015.8</v>
      </c>
      <c r="G26" s="11">
        <v>0</v>
      </c>
      <c r="H26" s="38" t="s">
        <v>6</v>
      </c>
      <c r="I26" s="39">
        <v>0</v>
      </c>
      <c r="J26" s="9">
        <f t="shared" si="2"/>
        <v>0</v>
      </c>
    </row>
    <row r="27" spans="1:10" ht="46.2" customHeight="1" x14ac:dyDescent="0.2">
      <c r="A27" s="42" t="s">
        <v>70</v>
      </c>
      <c r="B27" s="4" t="s">
        <v>27</v>
      </c>
      <c r="C27" s="3" t="s">
        <v>11</v>
      </c>
      <c r="D27" s="3" t="s">
        <v>9</v>
      </c>
      <c r="E27" s="3">
        <v>2019</v>
      </c>
      <c r="F27" s="37">
        <v>3137902.2</v>
      </c>
      <c r="G27" s="12">
        <v>0</v>
      </c>
      <c r="H27" s="38">
        <v>2078739</v>
      </c>
      <c r="I27" s="13">
        <v>0</v>
      </c>
      <c r="J27" s="9">
        <f t="shared" si="2"/>
        <v>0</v>
      </c>
    </row>
    <row r="28" spans="1:10" ht="57.6" customHeight="1" x14ac:dyDescent="0.2">
      <c r="A28" s="42" t="s">
        <v>71</v>
      </c>
      <c r="B28" s="4" t="s">
        <v>79</v>
      </c>
      <c r="C28" s="3" t="s">
        <v>11</v>
      </c>
      <c r="D28" s="3" t="s">
        <v>9</v>
      </c>
      <c r="E28" s="3" t="s">
        <v>12</v>
      </c>
      <c r="F28" s="37">
        <v>0</v>
      </c>
      <c r="G28" s="11">
        <v>0</v>
      </c>
      <c r="H28" s="38">
        <v>0</v>
      </c>
      <c r="I28" s="13">
        <v>0</v>
      </c>
      <c r="J28" s="9" t="e">
        <f t="shared" si="2"/>
        <v>#DIV/0!</v>
      </c>
    </row>
    <row r="29" spans="1:10" ht="10.199999999999999" customHeigh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 x14ac:dyDescent="0.2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 x14ac:dyDescent="0.2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 x14ac:dyDescent="0.2">
      <c r="A32" s="64" t="s">
        <v>33</v>
      </c>
      <c r="B32" s="64"/>
      <c r="C32" s="64"/>
      <c r="D32" s="64"/>
      <c r="E32" s="64"/>
      <c r="F32" s="64"/>
      <c r="G32" s="64"/>
      <c r="H32" s="64"/>
      <c r="I32" s="64"/>
      <c r="J32" s="64"/>
    </row>
    <row r="33" spans="1:10" x14ac:dyDescent="0.2">
      <c r="A33" s="8"/>
      <c r="B33" s="8"/>
      <c r="C33" s="8"/>
      <c r="D33" s="8"/>
      <c r="E33" s="8"/>
      <c r="F33" s="8"/>
      <c r="G33" s="8"/>
      <c r="H33" s="8"/>
      <c r="I33" s="8"/>
      <c r="J33" s="8"/>
    </row>
  </sheetData>
  <mergeCells count="15">
    <mergeCell ref="A1:J2"/>
    <mergeCell ref="B22:E22"/>
    <mergeCell ref="B16:E16"/>
    <mergeCell ref="B25:E25"/>
    <mergeCell ref="A32:J32"/>
    <mergeCell ref="G3:G4"/>
    <mergeCell ref="H3:H4"/>
    <mergeCell ref="I3:I4"/>
    <mergeCell ref="J3:J4"/>
    <mergeCell ref="B9:E9"/>
    <mergeCell ref="A3:A4"/>
    <mergeCell ref="B3:B4"/>
    <mergeCell ref="C3:C4"/>
    <mergeCell ref="D3:E3"/>
    <mergeCell ref="F3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topLeftCell="A6" workbookViewId="0">
      <selection activeCell="L8" sqref="L8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ht="13.2" customHeight="1" x14ac:dyDescent="0.2">
      <c r="A1" s="62" t="s">
        <v>50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36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</row>
    <row r="3" spans="1:10" ht="13.2" x14ac:dyDescent="0.2">
      <c r="A3" s="67" t="s">
        <v>0</v>
      </c>
      <c r="B3" s="65" t="s">
        <v>1</v>
      </c>
      <c r="C3" s="65" t="s">
        <v>2</v>
      </c>
      <c r="D3" s="68" t="s">
        <v>3</v>
      </c>
      <c r="E3" s="69"/>
      <c r="F3" s="65" t="s">
        <v>28</v>
      </c>
      <c r="G3" s="65" t="s">
        <v>32</v>
      </c>
      <c r="H3" s="67" t="s">
        <v>29</v>
      </c>
      <c r="I3" s="67" t="s">
        <v>36</v>
      </c>
      <c r="J3" s="65" t="s">
        <v>37</v>
      </c>
    </row>
    <row r="4" spans="1:10" ht="70.8" customHeight="1" x14ac:dyDescent="0.2">
      <c r="A4" s="67"/>
      <c r="B4" s="66"/>
      <c r="C4" s="66"/>
      <c r="D4" s="32" t="s">
        <v>4</v>
      </c>
      <c r="E4" s="32" t="s">
        <v>5</v>
      </c>
      <c r="F4" s="66"/>
      <c r="G4" s="66"/>
      <c r="H4" s="67"/>
      <c r="I4" s="67"/>
      <c r="J4" s="66"/>
    </row>
    <row r="5" spans="1:10" ht="14.4" customHeight="1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30</v>
      </c>
    </row>
    <row r="6" spans="1:10" ht="19.8" customHeight="1" x14ac:dyDescent="0.2">
      <c r="A6" s="6"/>
      <c r="B6" s="29" t="s">
        <v>48</v>
      </c>
      <c r="C6" s="30"/>
      <c r="D6" s="18"/>
      <c r="E6" s="19"/>
      <c r="F6" s="35">
        <f>F7+F8</f>
        <v>775239.82</v>
      </c>
      <c r="G6" s="35">
        <f t="shared" ref="G6:I6" si="0">G7+G8</f>
        <v>17487.5</v>
      </c>
      <c r="H6" s="35">
        <f t="shared" si="0"/>
        <v>582866.67000000004</v>
      </c>
      <c r="I6" s="35">
        <f t="shared" si="0"/>
        <v>33625.839999999997</v>
      </c>
      <c r="J6" s="7"/>
    </row>
    <row r="7" spans="1:10" ht="19.95" customHeight="1" x14ac:dyDescent="0.2">
      <c r="A7" s="6"/>
      <c r="B7" s="29" t="s">
        <v>49</v>
      </c>
      <c r="C7" s="30"/>
      <c r="D7" s="18"/>
      <c r="E7" s="19"/>
      <c r="F7" s="35">
        <f>F10</f>
        <v>775239.82</v>
      </c>
      <c r="G7" s="35">
        <f t="shared" ref="G7:I7" si="1">G10</f>
        <v>17487.5</v>
      </c>
      <c r="H7" s="35">
        <f t="shared" si="1"/>
        <v>582866.67000000004</v>
      </c>
      <c r="I7" s="35">
        <f t="shared" si="1"/>
        <v>33625.839999999997</v>
      </c>
      <c r="J7" s="7"/>
    </row>
    <row r="8" spans="1:10" ht="19.95" customHeight="1" x14ac:dyDescent="0.2">
      <c r="A8" s="6"/>
      <c r="B8" s="29" t="s">
        <v>43</v>
      </c>
      <c r="C8" s="30"/>
      <c r="D8" s="18"/>
      <c r="E8" s="19"/>
      <c r="F8" s="35"/>
      <c r="G8" s="35"/>
      <c r="H8" s="35"/>
      <c r="I8" s="35"/>
      <c r="J8" s="7"/>
    </row>
    <row r="9" spans="1:10" ht="43.2" customHeight="1" x14ac:dyDescent="0.2">
      <c r="A9" s="6"/>
      <c r="B9" s="70" t="s">
        <v>34</v>
      </c>
      <c r="C9" s="71"/>
      <c r="D9" s="71"/>
      <c r="E9" s="72"/>
      <c r="F9" s="35">
        <f>F10</f>
        <v>775239.82</v>
      </c>
      <c r="G9" s="35">
        <f t="shared" ref="G9:I9" si="2">G10</f>
        <v>17487.5</v>
      </c>
      <c r="H9" s="35">
        <f t="shared" si="2"/>
        <v>582866.67000000004</v>
      </c>
      <c r="I9" s="35">
        <f t="shared" si="2"/>
        <v>33625.839999999997</v>
      </c>
      <c r="J9" s="7"/>
    </row>
    <row r="10" spans="1:10" ht="21.6" customHeight="1" x14ac:dyDescent="0.2">
      <c r="A10" s="21">
        <v>1</v>
      </c>
      <c r="B10" s="34" t="s">
        <v>35</v>
      </c>
      <c r="C10" s="28"/>
      <c r="D10" s="28"/>
      <c r="E10" s="33"/>
      <c r="F10" s="31">
        <f>SUM(F11:F17)</f>
        <v>775239.82</v>
      </c>
      <c r="G10" s="31">
        <f>SUM(G11:G17)</f>
        <v>17487.5</v>
      </c>
      <c r="H10" s="31">
        <f>SUM(H11:H17)</f>
        <v>582866.67000000004</v>
      </c>
      <c r="I10" s="31">
        <f>SUM(I11:I17)</f>
        <v>33625.839999999997</v>
      </c>
      <c r="J10" s="25">
        <f>(G10+I10)/F10</f>
        <v>6.5932294344735798E-2</v>
      </c>
    </row>
    <row r="11" spans="1:10" ht="39.6" x14ac:dyDescent="0.2">
      <c r="A11" s="44" t="s">
        <v>51</v>
      </c>
      <c r="B11" s="4" t="s">
        <v>7</v>
      </c>
      <c r="C11" s="3" t="s">
        <v>8</v>
      </c>
      <c r="D11" s="3" t="s">
        <v>9</v>
      </c>
      <c r="E11" s="36">
        <v>2017</v>
      </c>
      <c r="F11" s="37">
        <v>51113.34</v>
      </c>
      <c r="G11" s="11">
        <v>17487.5</v>
      </c>
      <c r="H11" s="38">
        <v>33625.839999999997</v>
      </c>
      <c r="I11" s="13">
        <v>33625.839999999997</v>
      </c>
      <c r="J11" s="9">
        <f>(G11+I11)/F11</f>
        <v>1</v>
      </c>
    </row>
    <row r="12" spans="1:10" ht="52.8" x14ac:dyDescent="0.2">
      <c r="A12" s="44" t="s">
        <v>54</v>
      </c>
      <c r="B12" s="4" t="s">
        <v>15</v>
      </c>
      <c r="C12" s="3" t="s">
        <v>8</v>
      </c>
      <c r="D12" s="3" t="s">
        <v>12</v>
      </c>
      <c r="E12" s="3" t="s">
        <v>10</v>
      </c>
      <c r="F12" s="37">
        <v>0</v>
      </c>
      <c r="G12" s="12">
        <v>0</v>
      </c>
      <c r="H12" s="38">
        <v>0</v>
      </c>
      <c r="I12" s="39">
        <v>0</v>
      </c>
      <c r="J12" s="9" t="e">
        <f t="shared" ref="J12:J17" si="3">(G12+I12)/F12</f>
        <v>#DIV/0!</v>
      </c>
    </row>
    <row r="13" spans="1:10" ht="66" x14ac:dyDescent="0.2">
      <c r="A13" s="44" t="s">
        <v>55</v>
      </c>
      <c r="B13" s="4" t="s">
        <v>16</v>
      </c>
      <c r="C13" s="3" t="s">
        <v>17</v>
      </c>
      <c r="D13" s="3" t="s">
        <v>12</v>
      </c>
      <c r="E13" s="3" t="s">
        <v>10</v>
      </c>
      <c r="F13" s="37">
        <v>0</v>
      </c>
      <c r="G13" s="12">
        <v>0</v>
      </c>
      <c r="H13" s="38">
        <v>0</v>
      </c>
      <c r="I13" s="39">
        <v>0</v>
      </c>
      <c r="J13" s="9" t="e">
        <f t="shared" si="3"/>
        <v>#DIV/0!</v>
      </c>
    </row>
    <row r="14" spans="1:10" ht="52.8" x14ac:dyDescent="0.2">
      <c r="A14" s="44" t="s">
        <v>56</v>
      </c>
      <c r="B14" s="15" t="s">
        <v>16</v>
      </c>
      <c r="C14" s="14" t="s">
        <v>39</v>
      </c>
      <c r="D14" s="16" t="s">
        <v>12</v>
      </c>
      <c r="E14" s="16" t="s">
        <v>10</v>
      </c>
      <c r="F14" s="11">
        <v>297166.62</v>
      </c>
      <c r="G14" s="12">
        <v>0</v>
      </c>
      <c r="H14" s="38">
        <v>260422.62</v>
      </c>
      <c r="I14" s="39">
        <v>0</v>
      </c>
      <c r="J14" s="9">
        <f t="shared" si="3"/>
        <v>0</v>
      </c>
    </row>
    <row r="15" spans="1:10" ht="52.8" x14ac:dyDescent="0.2">
      <c r="A15" s="44" t="s">
        <v>57</v>
      </c>
      <c r="B15" s="15" t="s">
        <v>38</v>
      </c>
      <c r="C15" s="14" t="s">
        <v>40</v>
      </c>
      <c r="D15" s="16" t="s">
        <v>12</v>
      </c>
      <c r="E15" s="16" t="s">
        <v>10</v>
      </c>
      <c r="F15" s="11">
        <v>261530.7</v>
      </c>
      <c r="G15" s="12">
        <v>0</v>
      </c>
      <c r="H15" s="38">
        <v>246560.3</v>
      </c>
      <c r="I15" s="39">
        <v>0</v>
      </c>
      <c r="J15" s="9">
        <f t="shared" si="3"/>
        <v>0</v>
      </c>
    </row>
    <row r="16" spans="1:10" ht="52.8" x14ac:dyDescent="0.2">
      <c r="A16" s="44" t="s">
        <v>58</v>
      </c>
      <c r="B16" s="15" t="s">
        <v>41</v>
      </c>
      <c r="C16" s="14" t="s">
        <v>40</v>
      </c>
      <c r="D16" s="14">
        <v>2017</v>
      </c>
      <c r="E16" s="14">
        <v>2018</v>
      </c>
      <c r="F16" s="11">
        <v>55349.16</v>
      </c>
      <c r="G16" s="12"/>
      <c r="H16" s="38">
        <v>27607.91</v>
      </c>
      <c r="I16" s="39">
        <v>0</v>
      </c>
      <c r="J16" s="9">
        <f t="shared" si="3"/>
        <v>0</v>
      </c>
    </row>
    <row r="17" spans="1:10" ht="52.8" x14ac:dyDescent="0.2">
      <c r="A17" s="44" t="s">
        <v>59</v>
      </c>
      <c r="B17" s="15" t="s">
        <v>42</v>
      </c>
      <c r="C17" s="14" t="s">
        <v>39</v>
      </c>
      <c r="D17" s="14">
        <v>2017</v>
      </c>
      <c r="E17" s="14">
        <v>2019</v>
      </c>
      <c r="F17" s="11">
        <v>110080</v>
      </c>
      <c r="G17" s="12"/>
      <c r="H17" s="38">
        <v>14650</v>
      </c>
      <c r="I17" s="39">
        <v>0</v>
      </c>
      <c r="J17" s="9">
        <f t="shared" si="3"/>
        <v>0</v>
      </c>
    </row>
    <row r="18" spans="1:10" x14ac:dyDescent="0.2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 x14ac:dyDescent="0.2">
      <c r="A19" s="64" t="s">
        <v>33</v>
      </c>
      <c r="B19" s="64"/>
      <c r="C19" s="64"/>
      <c r="D19" s="64"/>
      <c r="E19" s="64"/>
      <c r="F19" s="64"/>
      <c r="G19" s="64"/>
      <c r="H19" s="64"/>
      <c r="I19" s="64"/>
      <c r="J19" s="64"/>
    </row>
  </sheetData>
  <mergeCells count="12">
    <mergeCell ref="B9:E9"/>
    <mergeCell ref="A19:J19"/>
    <mergeCell ref="F3:F4"/>
    <mergeCell ref="G3:G4"/>
    <mergeCell ref="H3:H4"/>
    <mergeCell ref="I3:I4"/>
    <mergeCell ref="J3:J4"/>
    <mergeCell ref="A1:J2"/>
    <mergeCell ref="A3:A4"/>
    <mergeCell ref="B3:B4"/>
    <mergeCell ref="C3:C4"/>
    <mergeCell ref="D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8"/>
  <sheetViews>
    <sheetView topLeftCell="A7" workbookViewId="0">
      <selection activeCell="L14" sqref="L14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ht="13.2" customHeight="1" x14ac:dyDescent="0.2">
      <c r="A1" s="62" t="s">
        <v>50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36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</row>
    <row r="3" spans="1:10" ht="13.2" x14ac:dyDescent="0.2">
      <c r="A3" s="67" t="s">
        <v>0</v>
      </c>
      <c r="B3" s="65" t="s">
        <v>1</v>
      </c>
      <c r="C3" s="65" t="s">
        <v>2</v>
      </c>
      <c r="D3" s="68" t="s">
        <v>3</v>
      </c>
      <c r="E3" s="69"/>
      <c r="F3" s="65" t="s">
        <v>28</v>
      </c>
      <c r="G3" s="65" t="s">
        <v>32</v>
      </c>
      <c r="H3" s="67" t="s">
        <v>29</v>
      </c>
      <c r="I3" s="67" t="s">
        <v>36</v>
      </c>
      <c r="J3" s="65" t="s">
        <v>37</v>
      </c>
    </row>
    <row r="4" spans="1:10" ht="67.8" customHeight="1" x14ac:dyDescent="0.2">
      <c r="A4" s="67"/>
      <c r="B4" s="66"/>
      <c r="C4" s="66"/>
      <c r="D4" s="32" t="s">
        <v>4</v>
      </c>
      <c r="E4" s="32" t="s">
        <v>5</v>
      </c>
      <c r="F4" s="66"/>
      <c r="G4" s="66"/>
      <c r="H4" s="67"/>
      <c r="I4" s="67"/>
      <c r="J4" s="66"/>
    </row>
    <row r="5" spans="1:10" ht="13.2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30</v>
      </c>
    </row>
    <row r="6" spans="1:10" ht="19.95" customHeight="1" x14ac:dyDescent="0.2">
      <c r="A6" s="6"/>
      <c r="B6" s="29" t="s">
        <v>48</v>
      </c>
      <c r="C6" s="30"/>
      <c r="D6" s="18"/>
      <c r="E6" s="19"/>
      <c r="F6" s="35">
        <f>F7+F8</f>
        <v>84918</v>
      </c>
      <c r="G6" s="35">
        <f t="shared" ref="G6:I6" si="0">G7+G8</f>
        <v>0</v>
      </c>
      <c r="H6" s="35">
        <f t="shared" si="0"/>
        <v>27759</v>
      </c>
      <c r="I6" s="35">
        <f t="shared" si="0"/>
        <v>0</v>
      </c>
      <c r="J6" s="7"/>
    </row>
    <row r="7" spans="1:10" ht="19.95" customHeight="1" x14ac:dyDescent="0.2">
      <c r="A7" s="6"/>
      <c r="B7" s="29" t="s">
        <v>49</v>
      </c>
      <c r="C7" s="30"/>
      <c r="D7" s="18"/>
      <c r="E7" s="19"/>
      <c r="F7" s="35">
        <f>F10+F13</f>
        <v>27759</v>
      </c>
      <c r="G7" s="35">
        <f>G10+G13</f>
        <v>0</v>
      </c>
      <c r="H7" s="35">
        <f>H10+H13</f>
        <v>27759</v>
      </c>
      <c r="I7" s="35">
        <f>I10+I13</f>
        <v>0</v>
      </c>
      <c r="J7" s="7"/>
    </row>
    <row r="8" spans="1:10" ht="19.95" customHeight="1" x14ac:dyDescent="0.2">
      <c r="A8" s="6"/>
      <c r="B8" s="29" t="s">
        <v>43</v>
      </c>
      <c r="C8" s="30"/>
      <c r="D8" s="18"/>
      <c r="E8" s="19"/>
      <c r="F8" s="35">
        <f>F11+F15</f>
        <v>57159</v>
      </c>
      <c r="G8" s="35">
        <f>G11+G15</f>
        <v>0</v>
      </c>
      <c r="H8" s="35">
        <f>H11+H15</f>
        <v>0</v>
      </c>
      <c r="I8" s="35">
        <f>I11+I15</f>
        <v>0</v>
      </c>
      <c r="J8" s="7"/>
    </row>
    <row r="9" spans="1:10" ht="43.2" customHeight="1" x14ac:dyDescent="0.2">
      <c r="A9" s="6"/>
      <c r="B9" s="70" t="s">
        <v>34</v>
      </c>
      <c r="C9" s="71"/>
      <c r="D9" s="71"/>
      <c r="E9" s="72"/>
      <c r="F9" s="35">
        <f>F10+F11</f>
        <v>0</v>
      </c>
      <c r="G9" s="35">
        <f>G10+G11</f>
        <v>0</v>
      </c>
      <c r="H9" s="35">
        <f>H10+H11</f>
        <v>0</v>
      </c>
      <c r="I9" s="35">
        <f>I10+I11</f>
        <v>0</v>
      </c>
      <c r="J9" s="7"/>
    </row>
    <row r="10" spans="1:10" ht="22.8" customHeight="1" x14ac:dyDescent="0.2">
      <c r="A10" s="21">
        <v>1</v>
      </c>
      <c r="B10" s="34" t="s">
        <v>35</v>
      </c>
      <c r="C10" s="28"/>
      <c r="D10" s="28"/>
      <c r="E10" s="33"/>
      <c r="F10" s="31">
        <v>0</v>
      </c>
      <c r="G10" s="31">
        <v>0</v>
      </c>
      <c r="H10" s="31">
        <v>0</v>
      </c>
      <c r="I10" s="31">
        <v>0</v>
      </c>
      <c r="J10" s="25">
        <v>0</v>
      </c>
    </row>
    <row r="11" spans="1:10" ht="13.2" x14ac:dyDescent="0.2">
      <c r="A11" s="45">
        <v>2</v>
      </c>
      <c r="B11" s="73" t="s">
        <v>43</v>
      </c>
      <c r="C11" s="74"/>
      <c r="D11" s="74"/>
      <c r="E11" s="75"/>
      <c r="F11" s="40">
        <v>0</v>
      </c>
      <c r="G11" s="40">
        <v>0</v>
      </c>
      <c r="H11" s="40">
        <v>0</v>
      </c>
      <c r="I11" s="40">
        <v>0</v>
      </c>
      <c r="J11" s="24">
        <v>0</v>
      </c>
    </row>
    <row r="12" spans="1:10" ht="13.2" x14ac:dyDescent="0.2">
      <c r="A12" s="6"/>
      <c r="B12" s="76" t="s">
        <v>45</v>
      </c>
      <c r="C12" s="77"/>
      <c r="D12" s="77"/>
      <c r="E12" s="78"/>
      <c r="F12" s="41">
        <f>F13+F15</f>
        <v>84918</v>
      </c>
      <c r="G12" s="41">
        <f>G13+G15</f>
        <v>0</v>
      </c>
      <c r="H12" s="41">
        <f>H13+H15</f>
        <v>27759</v>
      </c>
      <c r="I12" s="41">
        <f>I13+I15</f>
        <v>0</v>
      </c>
      <c r="J12" s="20"/>
    </row>
    <row r="13" spans="1:10" ht="22.8" customHeight="1" x14ac:dyDescent="0.2">
      <c r="A13" s="21">
        <v>3</v>
      </c>
      <c r="B13" s="26" t="s">
        <v>35</v>
      </c>
      <c r="C13" s="21"/>
      <c r="D13" s="21"/>
      <c r="E13" s="21"/>
      <c r="F13" s="22">
        <f>SUM(F14:F14)</f>
        <v>27759</v>
      </c>
      <c r="G13" s="22">
        <f>SUM(G14:G14)</f>
        <v>0</v>
      </c>
      <c r="H13" s="22">
        <f>SUM(H14:H14)</f>
        <v>27759</v>
      </c>
      <c r="I13" s="22">
        <f>SUM(I14:I14)</f>
        <v>0</v>
      </c>
      <c r="J13" s="10"/>
    </row>
    <row r="14" spans="1:10" ht="63" customHeight="1" x14ac:dyDescent="0.2">
      <c r="A14" s="42" t="s">
        <v>67</v>
      </c>
      <c r="B14" s="43" t="s">
        <v>22</v>
      </c>
      <c r="C14" s="3" t="s">
        <v>11</v>
      </c>
      <c r="D14" s="3" t="s">
        <v>14</v>
      </c>
      <c r="E14" s="3" t="s">
        <v>12</v>
      </c>
      <c r="F14" s="37">
        <v>27759</v>
      </c>
      <c r="G14" s="12">
        <v>0</v>
      </c>
      <c r="H14" s="38">
        <v>27759</v>
      </c>
      <c r="I14" s="13">
        <v>0</v>
      </c>
      <c r="J14" s="9">
        <f t="shared" ref="J14" si="1">(G14+I14)/F14</f>
        <v>0</v>
      </c>
    </row>
    <row r="15" spans="1:10" ht="21" customHeight="1" x14ac:dyDescent="0.2">
      <c r="A15" s="21">
        <v>4</v>
      </c>
      <c r="B15" s="73" t="s">
        <v>43</v>
      </c>
      <c r="C15" s="74"/>
      <c r="D15" s="74"/>
      <c r="E15" s="75"/>
      <c r="F15" s="22">
        <f>F16</f>
        <v>57159</v>
      </c>
      <c r="G15" s="22">
        <f t="shared" ref="G15:I15" si="2">G16</f>
        <v>0</v>
      </c>
      <c r="H15" s="22">
        <f t="shared" si="2"/>
        <v>0</v>
      </c>
      <c r="I15" s="22">
        <f t="shared" si="2"/>
        <v>0</v>
      </c>
      <c r="J15" s="22"/>
    </row>
    <row r="16" spans="1:10" s="8" customFormat="1" ht="74.400000000000006" customHeight="1" x14ac:dyDescent="0.2">
      <c r="A16" s="42" t="s">
        <v>74</v>
      </c>
      <c r="B16" s="15" t="s">
        <v>47</v>
      </c>
      <c r="C16" s="3" t="s">
        <v>11</v>
      </c>
      <c r="D16" s="3">
        <v>2017</v>
      </c>
      <c r="E16" s="3">
        <v>2018</v>
      </c>
      <c r="F16" s="37">
        <v>57159</v>
      </c>
      <c r="G16" s="11"/>
      <c r="H16" s="46"/>
      <c r="I16" s="49"/>
      <c r="J16" s="47">
        <f t="shared" ref="J16" si="3">(G16+I16)/F16</f>
        <v>0</v>
      </c>
    </row>
    <row r="17" spans="1:10" x14ac:dyDescent="0.2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x14ac:dyDescent="0.2">
      <c r="A18" s="64" t="s">
        <v>33</v>
      </c>
      <c r="B18" s="64"/>
      <c r="C18" s="64"/>
      <c r="D18" s="64"/>
      <c r="E18" s="64"/>
      <c r="F18" s="64"/>
      <c r="G18" s="64"/>
      <c r="H18" s="64"/>
      <c r="I18" s="64"/>
      <c r="J18" s="64"/>
    </row>
  </sheetData>
  <mergeCells count="15">
    <mergeCell ref="B9:E9"/>
    <mergeCell ref="B11:E11"/>
    <mergeCell ref="B12:E12"/>
    <mergeCell ref="B15:E15"/>
    <mergeCell ref="A18:J18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0"/>
  <sheetViews>
    <sheetView topLeftCell="A13" workbookViewId="0">
      <selection activeCell="J15" sqref="J15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ht="13.2" customHeight="1" x14ac:dyDescent="0.2">
      <c r="A1" s="62" t="s">
        <v>50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25.8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</row>
    <row r="3" spans="1:10" ht="13.2" x14ac:dyDescent="0.2">
      <c r="A3" s="67" t="s">
        <v>0</v>
      </c>
      <c r="B3" s="65" t="s">
        <v>1</v>
      </c>
      <c r="C3" s="65" t="s">
        <v>2</v>
      </c>
      <c r="D3" s="68" t="s">
        <v>3</v>
      </c>
      <c r="E3" s="69"/>
      <c r="F3" s="65" t="s">
        <v>28</v>
      </c>
      <c r="G3" s="65" t="s">
        <v>32</v>
      </c>
      <c r="H3" s="67" t="s">
        <v>29</v>
      </c>
      <c r="I3" s="67" t="s">
        <v>36</v>
      </c>
      <c r="J3" s="65" t="s">
        <v>37</v>
      </c>
    </row>
    <row r="4" spans="1:10" ht="69.599999999999994" customHeight="1" x14ac:dyDescent="0.2">
      <c r="A4" s="67"/>
      <c r="B4" s="66"/>
      <c r="C4" s="66"/>
      <c r="D4" s="32" t="s">
        <v>4</v>
      </c>
      <c r="E4" s="32" t="s">
        <v>5</v>
      </c>
      <c r="F4" s="66"/>
      <c r="G4" s="66"/>
      <c r="H4" s="67"/>
      <c r="I4" s="67"/>
      <c r="J4" s="66"/>
    </row>
    <row r="5" spans="1:10" ht="13.2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30</v>
      </c>
    </row>
    <row r="6" spans="1:10" ht="19.95" customHeight="1" x14ac:dyDescent="0.2">
      <c r="A6" s="6"/>
      <c r="B6" s="29" t="s">
        <v>48</v>
      </c>
      <c r="C6" s="30"/>
      <c r="D6" s="18"/>
      <c r="E6" s="19"/>
      <c r="F6" s="35">
        <f>F7+F8</f>
        <v>160962</v>
      </c>
      <c r="G6" s="35">
        <f t="shared" ref="G6:I6" si="0">G7+G8</f>
        <v>60404</v>
      </c>
      <c r="H6" s="35">
        <f t="shared" si="0"/>
        <v>74638</v>
      </c>
      <c r="I6" s="35">
        <f t="shared" si="0"/>
        <v>38000</v>
      </c>
      <c r="J6" s="7"/>
    </row>
    <row r="7" spans="1:10" ht="19.95" customHeight="1" x14ac:dyDescent="0.2">
      <c r="A7" s="6"/>
      <c r="B7" s="29" t="s">
        <v>49</v>
      </c>
      <c r="C7" s="30"/>
      <c r="D7" s="18"/>
      <c r="E7" s="19"/>
      <c r="F7" s="35">
        <f>F10+F14</f>
        <v>75062</v>
      </c>
      <c r="G7" s="35">
        <f>G10+G14</f>
        <v>60404</v>
      </c>
      <c r="H7" s="35">
        <f>H10+H14</f>
        <v>738</v>
      </c>
      <c r="I7" s="35">
        <f>I10+I14</f>
        <v>38000</v>
      </c>
      <c r="J7" s="7"/>
    </row>
    <row r="8" spans="1:10" ht="19.95" customHeight="1" x14ac:dyDescent="0.2">
      <c r="A8" s="6"/>
      <c r="B8" s="29" t="s">
        <v>43</v>
      </c>
      <c r="C8" s="30"/>
      <c r="D8" s="18"/>
      <c r="E8" s="19"/>
      <c r="F8" s="35">
        <f>F12+F16</f>
        <v>85900</v>
      </c>
      <c r="G8" s="35">
        <f>G12+G16</f>
        <v>0</v>
      </c>
      <c r="H8" s="35">
        <f>H12+H16</f>
        <v>73900</v>
      </c>
      <c r="I8" s="35">
        <f>I12+I16</f>
        <v>0</v>
      </c>
      <c r="J8" s="7"/>
    </row>
    <row r="9" spans="1:10" ht="46.2" customHeight="1" x14ac:dyDescent="0.2">
      <c r="A9" s="6"/>
      <c r="B9" s="70" t="s">
        <v>34</v>
      </c>
      <c r="C9" s="71"/>
      <c r="D9" s="71"/>
      <c r="E9" s="72"/>
      <c r="F9" s="35">
        <f>F10+F12</f>
        <v>32562</v>
      </c>
      <c r="G9" s="35">
        <f>G10+G12</f>
        <v>5904</v>
      </c>
      <c r="H9" s="35">
        <f>H10+H12</f>
        <v>738</v>
      </c>
      <c r="I9" s="35">
        <f>I10+I12</f>
        <v>0</v>
      </c>
      <c r="J9" s="7"/>
    </row>
    <row r="10" spans="1:10" ht="24.6" customHeight="1" x14ac:dyDescent="0.2">
      <c r="A10" s="21">
        <v>1</v>
      </c>
      <c r="B10" s="34" t="s">
        <v>35</v>
      </c>
      <c r="C10" s="28"/>
      <c r="D10" s="28"/>
      <c r="E10" s="33"/>
      <c r="F10" s="31">
        <f>SUM(F11:F11)</f>
        <v>32562</v>
      </c>
      <c r="G10" s="31">
        <f>SUM(G11:G11)</f>
        <v>5904</v>
      </c>
      <c r="H10" s="31">
        <f>SUM(H11:H11)</f>
        <v>738</v>
      </c>
      <c r="I10" s="31">
        <f>SUM(I11:I11)</f>
        <v>0</v>
      </c>
      <c r="J10" s="25">
        <f>(G10+I10)/F10</f>
        <v>0.18131564400221117</v>
      </c>
    </row>
    <row r="11" spans="1:10" ht="60" customHeight="1" x14ac:dyDescent="0.2">
      <c r="A11" s="44" t="s">
        <v>52</v>
      </c>
      <c r="B11" s="4" t="s">
        <v>31</v>
      </c>
      <c r="C11" s="3" t="s">
        <v>11</v>
      </c>
      <c r="D11" s="3" t="s">
        <v>9</v>
      </c>
      <c r="E11" s="3" t="s">
        <v>13</v>
      </c>
      <c r="F11" s="37">
        <v>32562</v>
      </c>
      <c r="G11" s="11">
        <v>5904</v>
      </c>
      <c r="H11" s="38">
        <f>738</f>
        <v>738</v>
      </c>
      <c r="I11" s="39">
        <v>0</v>
      </c>
      <c r="J11" s="9">
        <f t="shared" ref="J11:J18" si="1">(G11+I11)/F11</f>
        <v>0.18131564400221117</v>
      </c>
    </row>
    <row r="12" spans="1:10" ht="23.4" customHeight="1" x14ac:dyDescent="0.2">
      <c r="A12" s="45">
        <v>2</v>
      </c>
      <c r="B12" s="73" t="s">
        <v>43</v>
      </c>
      <c r="C12" s="74"/>
      <c r="D12" s="74"/>
      <c r="E12" s="75"/>
      <c r="F12" s="40">
        <v>0</v>
      </c>
      <c r="G12" s="40">
        <v>0</v>
      </c>
      <c r="H12" s="40">
        <v>0</v>
      </c>
      <c r="I12" s="40">
        <v>0</v>
      </c>
      <c r="J12" s="24">
        <v>0</v>
      </c>
    </row>
    <row r="13" spans="1:10" ht="21.6" customHeight="1" x14ac:dyDescent="0.2">
      <c r="A13" s="6"/>
      <c r="B13" s="76" t="s">
        <v>45</v>
      </c>
      <c r="C13" s="77"/>
      <c r="D13" s="77"/>
      <c r="E13" s="78"/>
      <c r="F13" s="41">
        <f>F14+F16</f>
        <v>128400</v>
      </c>
      <c r="G13" s="41">
        <f>G14+G16</f>
        <v>54500</v>
      </c>
      <c r="H13" s="41">
        <f>H14+H16</f>
        <v>73900</v>
      </c>
      <c r="I13" s="41">
        <f>I14+I16</f>
        <v>38000</v>
      </c>
      <c r="J13" s="20"/>
    </row>
    <row r="14" spans="1:10" ht="19.8" customHeight="1" x14ac:dyDescent="0.2">
      <c r="A14" s="21">
        <v>3</v>
      </c>
      <c r="B14" s="26" t="s">
        <v>35</v>
      </c>
      <c r="C14" s="21"/>
      <c r="D14" s="21"/>
      <c r="E14" s="21"/>
      <c r="F14" s="22">
        <f>SUM(F15:F15)</f>
        <v>42500</v>
      </c>
      <c r="G14" s="22">
        <f>SUM(G15:G15)</f>
        <v>54500</v>
      </c>
      <c r="H14" s="22">
        <f>SUM(H15:H15)</f>
        <v>0</v>
      </c>
      <c r="I14" s="22">
        <f>SUM(I15:I15)</f>
        <v>38000</v>
      </c>
      <c r="J14" s="10"/>
    </row>
    <row r="15" spans="1:10" ht="82.2" customHeight="1" x14ac:dyDescent="0.2">
      <c r="A15" s="42" t="s">
        <v>66</v>
      </c>
      <c r="B15" s="43" t="s">
        <v>21</v>
      </c>
      <c r="C15" s="3" t="s">
        <v>11</v>
      </c>
      <c r="D15" s="3" t="s">
        <v>14</v>
      </c>
      <c r="E15" s="3" t="s">
        <v>12</v>
      </c>
      <c r="F15" s="37">
        <v>42500</v>
      </c>
      <c r="G15" s="11">
        <v>54500</v>
      </c>
      <c r="H15" s="38">
        <v>0</v>
      </c>
      <c r="I15" s="13">
        <v>38000</v>
      </c>
      <c r="J15" s="9">
        <f t="shared" si="1"/>
        <v>2.1764705882352939</v>
      </c>
    </row>
    <row r="16" spans="1:10" ht="24.6" customHeight="1" x14ac:dyDescent="0.2">
      <c r="A16" s="21">
        <v>4</v>
      </c>
      <c r="B16" s="73" t="s">
        <v>43</v>
      </c>
      <c r="C16" s="74"/>
      <c r="D16" s="74"/>
      <c r="E16" s="75"/>
      <c r="F16" s="22">
        <f>SUM(F17:F18)</f>
        <v>85900</v>
      </c>
      <c r="G16" s="22">
        <f>SUM(G17:G18)</f>
        <v>0</v>
      </c>
      <c r="H16" s="22">
        <f>SUM(H17:H18)</f>
        <v>73900</v>
      </c>
      <c r="I16" s="22">
        <f>SUM(I17:I18)</f>
        <v>0</v>
      </c>
      <c r="J16" s="23"/>
    </row>
    <row r="17" spans="1:10" ht="82.8" customHeight="1" x14ac:dyDescent="0.2">
      <c r="A17" s="42" t="s">
        <v>72</v>
      </c>
      <c r="B17" s="15" t="s">
        <v>21</v>
      </c>
      <c r="C17" s="3" t="s">
        <v>11</v>
      </c>
      <c r="D17" s="3">
        <v>2015</v>
      </c>
      <c r="E17" s="3">
        <v>2017</v>
      </c>
      <c r="F17" s="37">
        <v>0</v>
      </c>
      <c r="G17" s="11"/>
      <c r="H17" s="38">
        <v>0</v>
      </c>
      <c r="I17" s="48">
        <v>0</v>
      </c>
      <c r="J17" s="9" t="e">
        <f t="shared" si="1"/>
        <v>#DIV/0!</v>
      </c>
    </row>
    <row r="18" spans="1:10" ht="70.2" customHeight="1" x14ac:dyDescent="0.2">
      <c r="A18" s="42" t="s">
        <v>73</v>
      </c>
      <c r="B18" s="15" t="s">
        <v>46</v>
      </c>
      <c r="C18" s="3" t="s">
        <v>11</v>
      </c>
      <c r="D18" s="3">
        <v>2016</v>
      </c>
      <c r="E18" s="3">
        <v>2017</v>
      </c>
      <c r="F18" s="37">
        <v>85900</v>
      </c>
      <c r="G18" s="11">
        <v>0</v>
      </c>
      <c r="H18" s="46">
        <v>73900</v>
      </c>
      <c r="I18" s="49"/>
      <c r="J18" s="47">
        <f t="shared" si="1"/>
        <v>0</v>
      </c>
    </row>
    <row r="19" spans="1:10" x14ac:dyDescent="0.2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 x14ac:dyDescent="0.2">
      <c r="A20" s="64" t="s">
        <v>33</v>
      </c>
      <c r="B20" s="64"/>
      <c r="C20" s="64"/>
      <c r="D20" s="64"/>
      <c r="E20" s="64"/>
      <c r="F20" s="64"/>
      <c r="G20" s="64"/>
      <c r="H20" s="64"/>
      <c r="I20" s="64"/>
      <c r="J20" s="64"/>
    </row>
  </sheetData>
  <mergeCells count="15">
    <mergeCell ref="B9:E9"/>
    <mergeCell ref="B12:E12"/>
    <mergeCell ref="B13:E13"/>
    <mergeCell ref="B16:E16"/>
    <mergeCell ref="A20:J20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topLeftCell="A10" workbookViewId="0">
      <selection activeCell="J10" sqref="J10"/>
    </sheetView>
  </sheetViews>
  <sheetFormatPr defaultRowHeight="10.199999999999999" x14ac:dyDescent="0.2"/>
  <cols>
    <col min="1" max="1" width="7.42578125" customWidth="1"/>
    <col min="2" max="2" width="64" customWidth="1"/>
    <col min="3" max="3" width="22.42578125" customWidth="1"/>
    <col min="4" max="5" width="7.42578125" customWidth="1"/>
    <col min="6" max="6" width="19.140625" customWidth="1"/>
    <col min="7" max="7" width="17.85546875" customWidth="1"/>
    <col min="8" max="8" width="18.42578125" customWidth="1"/>
    <col min="9" max="9" width="23.85546875" customWidth="1"/>
    <col min="10" max="10" width="21.42578125" customWidth="1"/>
  </cols>
  <sheetData>
    <row r="1" spans="1:10" ht="13.2" customHeight="1" x14ac:dyDescent="0.2">
      <c r="A1" s="62" t="s">
        <v>50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32.4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</row>
    <row r="3" spans="1:10" ht="13.2" x14ac:dyDescent="0.2">
      <c r="A3" s="67" t="s">
        <v>0</v>
      </c>
      <c r="B3" s="65" t="s">
        <v>1</v>
      </c>
      <c r="C3" s="65" t="s">
        <v>2</v>
      </c>
      <c r="D3" s="68" t="s">
        <v>3</v>
      </c>
      <c r="E3" s="69"/>
      <c r="F3" s="65" t="s">
        <v>28</v>
      </c>
      <c r="G3" s="65" t="s">
        <v>32</v>
      </c>
      <c r="H3" s="67" t="s">
        <v>29</v>
      </c>
      <c r="I3" s="67" t="s">
        <v>36</v>
      </c>
      <c r="J3" s="65" t="s">
        <v>37</v>
      </c>
    </row>
    <row r="4" spans="1:10" ht="66.599999999999994" customHeight="1" x14ac:dyDescent="0.2">
      <c r="A4" s="67"/>
      <c r="B4" s="66"/>
      <c r="C4" s="66"/>
      <c r="D4" s="32" t="s">
        <v>4</v>
      </c>
      <c r="E4" s="32" t="s">
        <v>5</v>
      </c>
      <c r="F4" s="66"/>
      <c r="G4" s="66"/>
      <c r="H4" s="67"/>
      <c r="I4" s="67"/>
      <c r="J4" s="66"/>
    </row>
    <row r="5" spans="1:10" ht="13.2" x14ac:dyDescent="0.2">
      <c r="A5" s="6">
        <v>1</v>
      </c>
      <c r="B5" s="7">
        <v>2</v>
      </c>
      <c r="C5" s="7">
        <v>3</v>
      </c>
      <c r="D5" s="6">
        <v>4</v>
      </c>
      <c r="E5" s="6">
        <v>5</v>
      </c>
      <c r="F5" s="7">
        <v>6</v>
      </c>
      <c r="G5" s="7">
        <v>7</v>
      </c>
      <c r="H5" s="6">
        <v>8</v>
      </c>
      <c r="I5" s="6">
        <v>9</v>
      </c>
      <c r="J5" s="7" t="s">
        <v>30</v>
      </c>
    </row>
    <row r="6" spans="1:10" ht="19.95" customHeight="1" x14ac:dyDescent="0.2">
      <c r="A6" s="6"/>
      <c r="B6" s="29" t="s">
        <v>48</v>
      </c>
      <c r="C6" s="30"/>
      <c r="D6" s="18"/>
      <c r="E6" s="19"/>
      <c r="F6" s="35">
        <f>F7+F8</f>
        <v>188510</v>
      </c>
      <c r="G6" s="35">
        <f t="shared" ref="G6:I6" si="0">G7+G8</f>
        <v>115250</v>
      </c>
      <c r="H6" s="35">
        <f t="shared" si="0"/>
        <v>51755</v>
      </c>
      <c r="I6" s="35">
        <f t="shared" si="0"/>
        <v>0</v>
      </c>
      <c r="J6" s="7"/>
    </row>
    <row r="7" spans="1:10" ht="19.95" customHeight="1" x14ac:dyDescent="0.2">
      <c r="A7" s="6"/>
      <c r="B7" s="29" t="s">
        <v>49</v>
      </c>
      <c r="C7" s="30"/>
      <c r="D7" s="18"/>
      <c r="E7" s="19"/>
      <c r="F7" s="35">
        <f>F10+F13</f>
        <v>188510</v>
      </c>
      <c r="G7" s="35">
        <f>G10+G13</f>
        <v>115250</v>
      </c>
      <c r="H7" s="35">
        <f>H10+H13</f>
        <v>51755</v>
      </c>
      <c r="I7" s="35">
        <f>I10+I13</f>
        <v>0</v>
      </c>
      <c r="J7" s="7"/>
    </row>
    <row r="8" spans="1:10" ht="19.95" customHeight="1" x14ac:dyDescent="0.2">
      <c r="A8" s="6"/>
      <c r="B8" s="29" t="s">
        <v>43</v>
      </c>
      <c r="C8" s="30"/>
      <c r="D8" s="18"/>
      <c r="E8" s="19"/>
      <c r="F8" s="35">
        <f>F11+F15</f>
        <v>0</v>
      </c>
      <c r="G8" s="35">
        <f>G11+G15</f>
        <v>0</v>
      </c>
      <c r="H8" s="35">
        <f>H11+H15</f>
        <v>0</v>
      </c>
      <c r="I8" s="35">
        <f>I11+I15</f>
        <v>0</v>
      </c>
      <c r="J8" s="7"/>
    </row>
    <row r="9" spans="1:10" ht="45" customHeight="1" x14ac:dyDescent="0.2">
      <c r="A9" s="6"/>
      <c r="B9" s="70" t="s">
        <v>34</v>
      </c>
      <c r="C9" s="71"/>
      <c r="D9" s="71"/>
      <c r="E9" s="72"/>
      <c r="F9" s="35">
        <f>F10+F11</f>
        <v>0</v>
      </c>
      <c r="G9" s="35">
        <f>G10+G11</f>
        <v>0</v>
      </c>
      <c r="H9" s="35">
        <f>H10+H11</f>
        <v>0</v>
      </c>
      <c r="I9" s="35">
        <f>I10+I11</f>
        <v>0</v>
      </c>
      <c r="J9" s="7"/>
    </row>
    <row r="10" spans="1:10" ht="19.95" customHeight="1" x14ac:dyDescent="0.2">
      <c r="A10" s="21">
        <v>1</v>
      </c>
      <c r="B10" s="34" t="s">
        <v>35</v>
      </c>
      <c r="C10" s="28"/>
      <c r="D10" s="28"/>
      <c r="E10" s="33"/>
      <c r="F10" s="31">
        <v>0</v>
      </c>
      <c r="G10" s="31">
        <v>0</v>
      </c>
      <c r="H10" s="31">
        <v>0</v>
      </c>
      <c r="I10" s="31">
        <v>0</v>
      </c>
      <c r="J10" s="25">
        <v>0</v>
      </c>
    </row>
    <row r="11" spans="1:10" ht="19.8" customHeight="1" x14ac:dyDescent="0.2">
      <c r="A11" s="45">
        <v>2</v>
      </c>
      <c r="B11" s="73" t="s">
        <v>43</v>
      </c>
      <c r="C11" s="74"/>
      <c r="D11" s="74"/>
      <c r="E11" s="75"/>
      <c r="F11" s="40">
        <v>0</v>
      </c>
      <c r="G11" s="40">
        <v>0</v>
      </c>
      <c r="H11" s="40">
        <v>0</v>
      </c>
      <c r="I11" s="40">
        <v>0</v>
      </c>
      <c r="J11" s="24">
        <v>0</v>
      </c>
    </row>
    <row r="12" spans="1:10" ht="21.6" customHeight="1" x14ac:dyDescent="0.2">
      <c r="A12" s="6"/>
      <c r="B12" s="76" t="s">
        <v>45</v>
      </c>
      <c r="C12" s="77"/>
      <c r="D12" s="77"/>
      <c r="E12" s="78"/>
      <c r="F12" s="41">
        <f>F13+F15</f>
        <v>188510</v>
      </c>
      <c r="G12" s="41">
        <f>G13+G15</f>
        <v>115250</v>
      </c>
      <c r="H12" s="41">
        <f>H13+H15</f>
        <v>51755</v>
      </c>
      <c r="I12" s="41">
        <f>I13+I15</f>
        <v>0</v>
      </c>
      <c r="J12" s="20"/>
    </row>
    <row r="13" spans="1:10" ht="21" customHeight="1" x14ac:dyDescent="0.2">
      <c r="A13" s="21">
        <v>3</v>
      </c>
      <c r="B13" s="26" t="s">
        <v>35</v>
      </c>
      <c r="C13" s="21"/>
      <c r="D13" s="21"/>
      <c r="E13" s="21"/>
      <c r="F13" s="22">
        <f>SUM(F14:F14)</f>
        <v>188510</v>
      </c>
      <c r="G13" s="22">
        <f>SUM(G14:G14)</f>
        <v>115250</v>
      </c>
      <c r="H13" s="22">
        <f>SUM(H14:H14)</f>
        <v>51755</v>
      </c>
      <c r="I13" s="22">
        <f>SUM(I14:I14)</f>
        <v>0</v>
      </c>
      <c r="J13" s="10"/>
    </row>
    <row r="14" spans="1:10" ht="66" x14ac:dyDescent="0.2">
      <c r="A14" s="42" t="s">
        <v>68</v>
      </c>
      <c r="B14" s="43" t="s">
        <v>23</v>
      </c>
      <c r="C14" s="3" t="s">
        <v>11</v>
      </c>
      <c r="D14" s="3" t="s">
        <v>24</v>
      </c>
      <c r="E14" s="3">
        <v>2018</v>
      </c>
      <c r="F14" s="37">
        <f>173510+15000</f>
        <v>188510</v>
      </c>
      <c r="G14" s="11">
        <v>115250</v>
      </c>
      <c r="H14" s="38">
        <f>58260-6505</f>
        <v>51755</v>
      </c>
      <c r="I14" s="39">
        <v>0</v>
      </c>
      <c r="J14" s="9">
        <f t="shared" ref="J14" si="1">(G14+I14)/F14</f>
        <v>0.61137340194154155</v>
      </c>
    </row>
    <row r="15" spans="1:10" ht="25.8" customHeight="1" x14ac:dyDescent="0.2">
      <c r="A15" s="21">
        <v>4</v>
      </c>
      <c r="B15" s="73" t="s">
        <v>43</v>
      </c>
      <c r="C15" s="74"/>
      <c r="D15" s="74"/>
      <c r="E15" s="75"/>
      <c r="F15" s="22">
        <v>0</v>
      </c>
      <c r="G15" s="22">
        <v>0</v>
      </c>
      <c r="H15" s="22">
        <v>0</v>
      </c>
      <c r="I15" s="22">
        <v>0</v>
      </c>
      <c r="J15" s="23"/>
    </row>
    <row r="16" spans="1:10" x14ac:dyDescent="0.2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64" t="s">
        <v>33</v>
      </c>
      <c r="B17" s="64"/>
      <c r="C17" s="64"/>
      <c r="D17" s="64"/>
      <c r="E17" s="64"/>
      <c r="F17" s="64"/>
      <c r="G17" s="64"/>
      <c r="H17" s="64"/>
      <c r="I17" s="64"/>
      <c r="J17" s="64"/>
    </row>
  </sheetData>
  <mergeCells count="15">
    <mergeCell ref="B9:E9"/>
    <mergeCell ref="B11:E11"/>
    <mergeCell ref="B12:E12"/>
    <mergeCell ref="B15:E15"/>
    <mergeCell ref="A17:J17"/>
    <mergeCell ref="A1:J2"/>
    <mergeCell ref="A3:A4"/>
    <mergeCell ref="B3:B4"/>
    <mergeCell ref="C3:C4"/>
    <mergeCell ref="D3:E3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</vt:i4>
      </vt:variant>
    </vt:vector>
  </HeadingPairs>
  <TitlesOfParts>
    <vt:vector size="7" baseType="lpstr">
      <vt:lpstr>ZBIORCZE</vt:lpstr>
      <vt:lpstr>IRG</vt:lpstr>
      <vt:lpstr>ZOSziP</vt:lpstr>
      <vt:lpstr>SO</vt:lpstr>
      <vt:lpstr>OR</vt:lpstr>
      <vt:lpstr>PGM</vt:lpstr>
      <vt:lpstr>ZBIORCZE!Tytuły_wydruku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Renata Brońska</cp:lastModifiedBy>
  <cp:lastPrinted>2018-08-24T11:59:17Z</cp:lastPrinted>
  <dcterms:created xsi:type="dcterms:W3CDTF">2009-06-17T07:33:19Z</dcterms:created>
  <dcterms:modified xsi:type="dcterms:W3CDTF">2018-09-25T09:49:08Z</dcterms:modified>
</cp:coreProperties>
</file>